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пр13" sheetId="1" r:id="rId1"/>
    <sheet name="пр14" sheetId="3" r:id="rId2"/>
  </sheets>
  <calcPr calcId="162913"/>
</workbook>
</file>

<file path=xl/calcChain.xml><?xml version="1.0" encoding="utf-8"?>
<calcChain xmlns="http://schemas.openxmlformats.org/spreadsheetml/2006/main">
  <c r="D53" i="1" l="1"/>
  <c r="D60" i="1"/>
  <c r="A69" i="1" l="1"/>
  <c r="E58" i="1" l="1"/>
  <c r="D59" i="1"/>
  <c r="D58" i="1" s="1"/>
  <c r="E59" i="1"/>
  <c r="F59" i="1"/>
  <c r="F58" i="1" s="1"/>
  <c r="G59" i="1"/>
  <c r="G58" i="1" s="1"/>
  <c r="D55" i="1"/>
  <c r="D56" i="1"/>
  <c r="E56" i="1"/>
  <c r="E55" i="1" s="1"/>
  <c r="F56" i="1"/>
  <c r="F55" i="1" s="1"/>
  <c r="G56" i="1"/>
  <c r="G55" i="1" s="1"/>
  <c r="E52" i="1"/>
  <c r="E51" i="1" s="1"/>
  <c r="F52" i="1"/>
  <c r="F51" i="1" s="1"/>
  <c r="G52" i="1"/>
  <c r="G51" i="1" s="1"/>
  <c r="E49" i="1"/>
  <c r="E48" i="1" s="1"/>
  <c r="F49" i="1"/>
  <c r="F48" i="1" s="1"/>
  <c r="G49" i="1"/>
  <c r="G48" i="1" s="1"/>
  <c r="E25" i="1"/>
  <c r="F25" i="1"/>
  <c r="G25" i="1"/>
  <c r="E23" i="1"/>
  <c r="F23" i="1"/>
  <c r="F22" i="1" s="1"/>
  <c r="G23" i="1"/>
  <c r="E20" i="1"/>
  <c r="F20" i="1"/>
  <c r="G20" i="1"/>
  <c r="E12" i="1"/>
  <c r="F12" i="1"/>
  <c r="G12" i="1"/>
  <c r="H12" i="1"/>
  <c r="E13" i="1"/>
  <c r="F13" i="1"/>
  <c r="G13" i="1"/>
  <c r="H13" i="1"/>
  <c r="E15" i="1"/>
  <c r="F15" i="1"/>
  <c r="G15" i="1"/>
  <c r="H15" i="1"/>
  <c r="E18" i="1"/>
  <c r="F18" i="1"/>
  <c r="G18" i="1"/>
  <c r="H19" i="1"/>
  <c r="B16" i="3" s="1"/>
  <c r="H21" i="1"/>
  <c r="H20" i="1" s="1"/>
  <c r="H24" i="1"/>
  <c r="H23" i="1" s="1"/>
  <c r="H26" i="1"/>
  <c r="H25" i="1" s="1"/>
  <c r="H30" i="1"/>
  <c r="H33" i="1"/>
  <c r="H37" i="1"/>
  <c r="H39" i="1"/>
  <c r="H42" i="1"/>
  <c r="H43" i="1"/>
  <c r="H44" i="1"/>
  <c r="H45" i="1"/>
  <c r="H50" i="1"/>
  <c r="H49" i="1" s="1"/>
  <c r="H48" i="1" s="1"/>
  <c r="H57" i="1"/>
  <c r="H56" i="1" s="1"/>
  <c r="H55" i="1" s="1"/>
  <c r="H60" i="1"/>
  <c r="H59" i="1" s="1"/>
  <c r="H62" i="1"/>
  <c r="C56" i="1"/>
  <c r="C55" i="1" s="1"/>
  <c r="D52" i="1"/>
  <c r="D51" i="1" s="1"/>
  <c r="D49" i="1"/>
  <c r="D48" i="1" s="1"/>
  <c r="D25" i="1"/>
  <c r="D23" i="1"/>
  <c r="C23" i="1"/>
  <c r="D20" i="1"/>
  <c r="D18" i="1"/>
  <c r="D17" i="1" s="1"/>
  <c r="D15" i="1"/>
  <c r="C15" i="1"/>
  <c r="D13" i="1"/>
  <c r="C13" i="1"/>
  <c r="D12" i="1"/>
  <c r="G17" i="1" l="1"/>
  <c r="E22" i="1"/>
  <c r="D22" i="1"/>
  <c r="G22" i="1"/>
  <c r="H22" i="1"/>
  <c r="F17" i="1"/>
  <c r="F11" i="1" s="1"/>
  <c r="E17" i="1"/>
  <c r="E11" i="1" s="1"/>
  <c r="H18" i="1"/>
  <c r="H17" i="1" s="1"/>
  <c r="H11" i="1" s="1"/>
  <c r="F54" i="1"/>
  <c r="G54" i="1"/>
  <c r="E54" i="1"/>
  <c r="D54" i="1"/>
  <c r="F47" i="1"/>
  <c r="F46" i="1" s="1"/>
  <c r="E47" i="1"/>
  <c r="G47" i="1"/>
  <c r="G11" i="1"/>
  <c r="D47" i="1"/>
  <c r="D11" i="1"/>
  <c r="D46" i="1" l="1"/>
  <c r="G46" i="1"/>
  <c r="G63" i="1" s="1"/>
  <c r="D63" i="1"/>
  <c r="E46" i="1"/>
  <c r="E63" i="1" s="1"/>
  <c r="F63" i="1"/>
  <c r="C53" i="1" l="1"/>
  <c r="H53" i="1" l="1"/>
  <c r="H52" i="1" s="1"/>
  <c r="H51" i="1" s="1"/>
  <c r="H47" i="1" s="1"/>
  <c r="C52" i="1"/>
  <c r="C51" i="1" s="1"/>
  <c r="B12" i="3"/>
  <c r="C61" i="1"/>
  <c r="H61" i="1" s="1"/>
  <c r="H58" i="1" s="1"/>
  <c r="H54" i="1" s="1"/>
  <c r="C59" i="1"/>
  <c r="C49" i="1"/>
  <c r="C41" i="1"/>
  <c r="H41" i="1" s="1"/>
  <c r="C38" i="1"/>
  <c r="H38" i="1" s="1"/>
  <c r="C36" i="1"/>
  <c r="H36" i="1" s="1"/>
  <c r="C32" i="1"/>
  <c r="H32" i="1" s="1"/>
  <c r="C29" i="1"/>
  <c r="H29" i="1" s="1"/>
  <c r="C25" i="1"/>
  <c r="C20" i="1"/>
  <c r="C12" i="1"/>
  <c r="H46" i="1" l="1"/>
  <c r="C22" i="1"/>
  <c r="C40" i="1"/>
  <c r="H40" i="1" s="1"/>
  <c r="C48" i="1"/>
  <c r="C58" i="1"/>
  <c r="C35" i="1"/>
  <c r="H35" i="1" s="1"/>
  <c r="C28" i="1"/>
  <c r="H28" i="1" s="1"/>
  <c r="C31" i="1"/>
  <c r="H31" i="1" s="1"/>
  <c r="C54" i="1" l="1"/>
  <c r="C34" i="1"/>
  <c r="H34" i="1" s="1"/>
  <c r="C27" i="1"/>
  <c r="H27" i="1" s="1"/>
  <c r="B15" i="3" l="1"/>
  <c r="B18" i="3" s="1"/>
  <c r="C18" i="1" l="1"/>
  <c r="C17" i="1" l="1"/>
  <c r="C11" i="1" s="1"/>
  <c r="C47" i="1"/>
  <c r="C46" i="1" l="1"/>
  <c r="C63" i="1" s="1"/>
  <c r="H63" i="1" s="1"/>
</calcChain>
</file>

<file path=xl/sharedStrings.xml><?xml version="1.0" encoding="utf-8"?>
<sst xmlns="http://schemas.openxmlformats.org/spreadsheetml/2006/main" count="141" uniqueCount="136">
  <si>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</si>
  <si>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</si>
  <si>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</si>
  <si>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</si>
  <si>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</si>
  <si>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</si>
  <si>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</si>
  <si>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</si>
  <si>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</si>
  <si>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</si>
  <si>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</si>
  <si>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</si>
  <si>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</si>
  <si>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</si>
  <si>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</si>
  <si>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</si>
  <si>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</si>
  <si>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</si>
  <si>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</si>
  <si>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</si>
  <si>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</si>
  <si>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</si>
  <si>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</si>
  <si>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</si>
  <si>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</si>
  <si>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</si>
  <si>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</si>
  <si>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</si>
  <si>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</si>
  <si>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</si>
  <si>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</si>
  <si>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</si>
  <si>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</si>
  <si>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</si>
  <si>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</si>
  <si>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</si>
  <si>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</si>
  <si>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</si>
  <si>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</si>
  <si>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</si>
  <si>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</si>
  <si>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</si>
  <si>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</si>
  <si>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</si>
  <si>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</si>
  <si>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</si>
  <si>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</si>
  <si>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</si>
  <si>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</si>
  <si>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</si>
  <si>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</si>
  <si>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</si>
  <si>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</si>
  <si>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</si>
  <si>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</si>
  <si>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</si>
  <si>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</si>
  <si>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</si>
  <si>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</si>
  <si>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</si>
  <si>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</si>
  <si>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</si>
  <si>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</si>
  <si>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</si>
  <si>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</si>
  <si>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</si>
  <si>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</si>
  <si>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</si>
  <si>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</si>
  <si>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</si>
  <si>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</si>
  <si>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</si>
  <si>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</si>
  <si>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</si>
  <si>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</si>
  <si>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</si>
  <si>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</si>
  <si>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</si>
  <si>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</si>
  <si>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</si>
  <si>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</si>
  <si>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</si>
  <si>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</si>
  <si>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</si>
  <si>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</si>
  <si>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</si>
  <si>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</si>
  <si>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</si>
  <si>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</si>
  <si>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</si>
  <si>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</si>
  <si>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</si>
  <si>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</si>
  <si>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</si>
  <si>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</si>
  <si>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</si>
  <si>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</si>
  <si>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</si>
  <si>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</si>
  <si>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</si>
  <si>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</si>
  <si>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</si>
  <si>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</si>
  <si>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</si>
  <si>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</si>
  <si>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</si>
  <si>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</si>
  <si>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Сумма на 2020 год  (тыс.рублей)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</si>
  <si>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</si>
  <si>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</si>
  <si>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</si>
  <si>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</si>
  <si>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</si>
  <si>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</si>
  <si>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</si>
  <si>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</si>
  <si>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</si>
  <si>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</si>
  <si>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</si>
  <si>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Источники внутреннего финансирования дефицита бюджета городского округа город Мегион на 2020 год</t>
  </si>
  <si>
    <t>городского округа город Мегион на 2020 год</t>
  </si>
  <si>
    <t>Сумма на 2020 год (тыс.руб)</t>
  </si>
  <si>
    <t>Решение Думы города от 29.11.2019 №407</t>
  </si>
  <si>
    <t>Уточнение   март</t>
  </si>
  <si>
    <t>Уточнение   июнь</t>
  </si>
  <si>
    <t>Уточнение   октябрь</t>
  </si>
  <si>
    <t>Уточнение   декабрь</t>
  </si>
  <si>
    <t>тюм.обл</t>
  </si>
  <si>
    <t>выборы</t>
  </si>
  <si>
    <t>перевозки</t>
  </si>
  <si>
    <t>Кт за 2019-содержание дорог</t>
  </si>
  <si>
    <t>Кт за 2019-ремонт муниц.имущества</t>
  </si>
  <si>
    <t>Приложение 13</t>
  </si>
  <si>
    <t>Приложение 14</t>
  </si>
  <si>
    <t>от " _27_" _03_2020 № 431</t>
  </si>
  <si>
    <t>от "_27_"_03_2020 № 431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</si>
</sst>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2" xfId="0" applyFont="1" applyBorder="1"/>
    <xf numFmtId="0" fontId="4" fillId="2" borderId="2" xfId="0" applyFont="1" applyFill="1" applyBorder="1" applyAlignment="1">
      <alignment horizontal="left" vertical="center" wrapText="1"/>
    </xf>
    <xf numFmtId="0" fontId="3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/>
    <xf numFmtId="0" fontId="6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7" fillId="0" borderId="0" xfId="0" applyFont="1"/>
    <xf numFmtId="164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  <protection hidden="1"/>
    </xf>
    <xf numFmtId="4" fontId="1" fillId="2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4" fontId="9" fillId="3" borderId="0" xfId="0" applyNumberFormat="1" applyFont="1" applyFill="1" applyAlignment="1">
      <alignment horizontal="right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Normal="100" workbookViewId="0">
      <selection activeCell="M18" sqref="M18"/>
    </sheetView>
  </sheetViews>
  <sheetFormatPr defaultRowHeight="15" x14ac:dyDescent="0.25"/>
  <cols>
    <col min="1" max="1" width="53.875" style="2" customWidth="1"/>
    <col min="2" max="2" width="22" style="2" customWidth="1"/>
    <col min="3" max="3" width="11.5" style="2" customWidth="1"/>
    <col min="4" max="4" width="10.875" style="2" customWidth="1"/>
    <col min="5" max="7" width="14" style="2" hidden="1" customWidth="1"/>
    <col min="8" max="8" width="10.75" style="2" customWidth="1"/>
    <col min="9" max="221" width="9.125" style="2"/>
    <col min="222" max="222" width="67" style="2" customWidth="1"/>
    <col min="223" max="223" width="29.75" style="2" customWidth="1"/>
    <col min="224" max="224" width="20.75" style="2" customWidth="1"/>
    <col min="225" max="226" width="0" style="2" hidden="1" customWidth="1"/>
    <col min="227" max="477" width="9.125" style="2"/>
    <col min="478" max="478" width="67" style="2" customWidth="1"/>
    <col min="479" max="479" width="29.75" style="2" customWidth="1"/>
    <col min="480" max="480" width="20.75" style="2" customWidth="1"/>
    <col min="481" max="482" width="0" style="2" hidden="1" customWidth="1"/>
    <col min="483" max="733" width="9.125" style="2"/>
    <col min="734" max="734" width="67" style="2" customWidth="1"/>
    <col min="735" max="735" width="29.75" style="2" customWidth="1"/>
    <col min="736" max="736" width="20.75" style="2" customWidth="1"/>
    <col min="737" max="738" width="0" style="2" hidden="1" customWidth="1"/>
    <col min="739" max="989" width="9.125" style="2"/>
    <col min="990" max="990" width="67" style="2" customWidth="1"/>
    <col min="991" max="991" width="29.75" style="2" customWidth="1"/>
    <col min="992" max="992" width="20.75" style="2" customWidth="1"/>
    <col min="993" max="994" width="0" style="2" hidden="1" customWidth="1"/>
    <col min="995" max="1245" width="9.125" style="2"/>
    <col min="1246" max="1246" width="67" style="2" customWidth="1"/>
    <col min="1247" max="1247" width="29.75" style="2" customWidth="1"/>
    <col min="1248" max="1248" width="20.75" style="2" customWidth="1"/>
    <col min="1249" max="1250" width="0" style="2" hidden="1" customWidth="1"/>
    <col min="1251" max="1501" width="9.125" style="2"/>
    <col min="1502" max="1502" width="67" style="2" customWidth="1"/>
    <col min="1503" max="1503" width="29.75" style="2" customWidth="1"/>
    <col min="1504" max="1504" width="20.75" style="2" customWidth="1"/>
    <col min="1505" max="1506" width="0" style="2" hidden="1" customWidth="1"/>
    <col min="1507" max="1757" width="9.125" style="2"/>
    <col min="1758" max="1758" width="67" style="2" customWidth="1"/>
    <col min="1759" max="1759" width="29.75" style="2" customWidth="1"/>
    <col min="1760" max="1760" width="20.75" style="2" customWidth="1"/>
    <col min="1761" max="1762" width="0" style="2" hidden="1" customWidth="1"/>
    <col min="1763" max="2013" width="9.125" style="2"/>
    <col min="2014" max="2014" width="67" style="2" customWidth="1"/>
    <col min="2015" max="2015" width="29.75" style="2" customWidth="1"/>
    <col min="2016" max="2016" width="20.75" style="2" customWidth="1"/>
    <col min="2017" max="2018" width="0" style="2" hidden="1" customWidth="1"/>
    <col min="2019" max="2269" width="9.125" style="2"/>
    <col min="2270" max="2270" width="67" style="2" customWidth="1"/>
    <col min="2271" max="2271" width="29.75" style="2" customWidth="1"/>
    <col min="2272" max="2272" width="20.75" style="2" customWidth="1"/>
    <col min="2273" max="2274" width="0" style="2" hidden="1" customWidth="1"/>
    <col min="2275" max="2525" width="9.125" style="2"/>
    <col min="2526" max="2526" width="67" style="2" customWidth="1"/>
    <col min="2527" max="2527" width="29.75" style="2" customWidth="1"/>
    <col min="2528" max="2528" width="20.75" style="2" customWidth="1"/>
    <col min="2529" max="2530" width="0" style="2" hidden="1" customWidth="1"/>
    <col min="2531" max="2781" width="9.125" style="2"/>
    <col min="2782" max="2782" width="67" style="2" customWidth="1"/>
    <col min="2783" max="2783" width="29.75" style="2" customWidth="1"/>
    <col min="2784" max="2784" width="20.75" style="2" customWidth="1"/>
    <col min="2785" max="2786" width="0" style="2" hidden="1" customWidth="1"/>
    <col min="2787" max="3037" width="9.125" style="2"/>
    <col min="3038" max="3038" width="67" style="2" customWidth="1"/>
    <col min="3039" max="3039" width="29.75" style="2" customWidth="1"/>
    <col min="3040" max="3040" width="20.75" style="2" customWidth="1"/>
    <col min="3041" max="3042" width="0" style="2" hidden="1" customWidth="1"/>
    <col min="3043" max="3293" width="9.125" style="2"/>
    <col min="3294" max="3294" width="67" style="2" customWidth="1"/>
    <col min="3295" max="3295" width="29.75" style="2" customWidth="1"/>
    <col min="3296" max="3296" width="20.75" style="2" customWidth="1"/>
    <col min="3297" max="3298" width="0" style="2" hidden="1" customWidth="1"/>
    <col min="3299" max="3549" width="9.125" style="2"/>
    <col min="3550" max="3550" width="67" style="2" customWidth="1"/>
    <col min="3551" max="3551" width="29.75" style="2" customWidth="1"/>
    <col min="3552" max="3552" width="20.75" style="2" customWidth="1"/>
    <col min="3553" max="3554" width="0" style="2" hidden="1" customWidth="1"/>
    <col min="3555" max="3805" width="9.125" style="2"/>
    <col min="3806" max="3806" width="67" style="2" customWidth="1"/>
    <col min="3807" max="3807" width="29.75" style="2" customWidth="1"/>
    <col min="3808" max="3808" width="20.75" style="2" customWidth="1"/>
    <col min="3809" max="3810" width="0" style="2" hidden="1" customWidth="1"/>
    <col min="3811" max="4061" width="9.125" style="2"/>
    <col min="4062" max="4062" width="67" style="2" customWidth="1"/>
    <col min="4063" max="4063" width="29.75" style="2" customWidth="1"/>
    <col min="4064" max="4064" width="20.75" style="2" customWidth="1"/>
    <col min="4065" max="4066" width="0" style="2" hidden="1" customWidth="1"/>
    <col min="4067" max="4317" width="9.125" style="2"/>
    <col min="4318" max="4318" width="67" style="2" customWidth="1"/>
    <col min="4319" max="4319" width="29.75" style="2" customWidth="1"/>
    <col min="4320" max="4320" width="20.75" style="2" customWidth="1"/>
    <col min="4321" max="4322" width="0" style="2" hidden="1" customWidth="1"/>
    <col min="4323" max="4573" width="9.125" style="2"/>
    <col min="4574" max="4574" width="67" style="2" customWidth="1"/>
    <col min="4575" max="4575" width="29.75" style="2" customWidth="1"/>
    <col min="4576" max="4576" width="20.75" style="2" customWidth="1"/>
    <col min="4577" max="4578" width="0" style="2" hidden="1" customWidth="1"/>
    <col min="4579" max="4829" width="9.125" style="2"/>
    <col min="4830" max="4830" width="67" style="2" customWidth="1"/>
    <col min="4831" max="4831" width="29.75" style="2" customWidth="1"/>
    <col min="4832" max="4832" width="20.75" style="2" customWidth="1"/>
    <col min="4833" max="4834" width="0" style="2" hidden="1" customWidth="1"/>
    <col min="4835" max="5085" width="9.125" style="2"/>
    <col min="5086" max="5086" width="67" style="2" customWidth="1"/>
    <col min="5087" max="5087" width="29.75" style="2" customWidth="1"/>
    <col min="5088" max="5088" width="20.75" style="2" customWidth="1"/>
    <col min="5089" max="5090" width="0" style="2" hidden="1" customWidth="1"/>
    <col min="5091" max="5341" width="9.125" style="2"/>
    <col min="5342" max="5342" width="67" style="2" customWidth="1"/>
    <col min="5343" max="5343" width="29.75" style="2" customWidth="1"/>
    <col min="5344" max="5344" width="20.75" style="2" customWidth="1"/>
    <col min="5345" max="5346" width="0" style="2" hidden="1" customWidth="1"/>
    <col min="5347" max="5597" width="9.125" style="2"/>
    <col min="5598" max="5598" width="67" style="2" customWidth="1"/>
    <col min="5599" max="5599" width="29.75" style="2" customWidth="1"/>
    <col min="5600" max="5600" width="20.75" style="2" customWidth="1"/>
    <col min="5601" max="5602" width="0" style="2" hidden="1" customWidth="1"/>
    <col min="5603" max="5853" width="9.125" style="2"/>
    <col min="5854" max="5854" width="67" style="2" customWidth="1"/>
    <col min="5855" max="5855" width="29.75" style="2" customWidth="1"/>
    <col min="5856" max="5856" width="20.75" style="2" customWidth="1"/>
    <col min="5857" max="5858" width="0" style="2" hidden="1" customWidth="1"/>
    <col min="5859" max="6109" width="9.125" style="2"/>
    <col min="6110" max="6110" width="67" style="2" customWidth="1"/>
    <col min="6111" max="6111" width="29.75" style="2" customWidth="1"/>
    <col min="6112" max="6112" width="20.75" style="2" customWidth="1"/>
    <col min="6113" max="6114" width="0" style="2" hidden="1" customWidth="1"/>
    <col min="6115" max="6365" width="9.125" style="2"/>
    <col min="6366" max="6366" width="67" style="2" customWidth="1"/>
    <col min="6367" max="6367" width="29.75" style="2" customWidth="1"/>
    <col min="6368" max="6368" width="20.75" style="2" customWidth="1"/>
    <col min="6369" max="6370" width="0" style="2" hidden="1" customWidth="1"/>
    <col min="6371" max="6621" width="9.125" style="2"/>
    <col min="6622" max="6622" width="67" style="2" customWidth="1"/>
    <col min="6623" max="6623" width="29.75" style="2" customWidth="1"/>
    <col min="6624" max="6624" width="20.75" style="2" customWidth="1"/>
    <col min="6625" max="6626" width="0" style="2" hidden="1" customWidth="1"/>
    <col min="6627" max="6877" width="9.125" style="2"/>
    <col min="6878" max="6878" width="67" style="2" customWidth="1"/>
    <col min="6879" max="6879" width="29.75" style="2" customWidth="1"/>
    <col min="6880" max="6880" width="20.75" style="2" customWidth="1"/>
    <col min="6881" max="6882" width="0" style="2" hidden="1" customWidth="1"/>
    <col min="6883" max="7133" width="9.125" style="2"/>
    <col min="7134" max="7134" width="67" style="2" customWidth="1"/>
    <col min="7135" max="7135" width="29.75" style="2" customWidth="1"/>
    <col min="7136" max="7136" width="20.75" style="2" customWidth="1"/>
    <col min="7137" max="7138" width="0" style="2" hidden="1" customWidth="1"/>
    <col min="7139" max="7389" width="9.125" style="2"/>
    <col min="7390" max="7390" width="67" style="2" customWidth="1"/>
    <col min="7391" max="7391" width="29.75" style="2" customWidth="1"/>
    <col min="7392" max="7392" width="20.75" style="2" customWidth="1"/>
    <col min="7393" max="7394" width="0" style="2" hidden="1" customWidth="1"/>
    <col min="7395" max="7645" width="9.125" style="2"/>
    <col min="7646" max="7646" width="67" style="2" customWidth="1"/>
    <col min="7647" max="7647" width="29.75" style="2" customWidth="1"/>
    <col min="7648" max="7648" width="20.75" style="2" customWidth="1"/>
    <col min="7649" max="7650" width="0" style="2" hidden="1" customWidth="1"/>
    <col min="7651" max="7901" width="9.125" style="2"/>
    <col min="7902" max="7902" width="67" style="2" customWidth="1"/>
    <col min="7903" max="7903" width="29.75" style="2" customWidth="1"/>
    <col min="7904" max="7904" width="20.75" style="2" customWidth="1"/>
    <col min="7905" max="7906" width="0" style="2" hidden="1" customWidth="1"/>
    <col min="7907" max="8157" width="9.125" style="2"/>
    <col min="8158" max="8158" width="67" style="2" customWidth="1"/>
    <col min="8159" max="8159" width="29.75" style="2" customWidth="1"/>
    <col min="8160" max="8160" width="20.75" style="2" customWidth="1"/>
    <col min="8161" max="8162" width="0" style="2" hidden="1" customWidth="1"/>
    <col min="8163" max="8413" width="9.125" style="2"/>
    <col min="8414" max="8414" width="67" style="2" customWidth="1"/>
    <col min="8415" max="8415" width="29.75" style="2" customWidth="1"/>
    <col min="8416" max="8416" width="20.75" style="2" customWidth="1"/>
    <col min="8417" max="8418" width="0" style="2" hidden="1" customWidth="1"/>
    <col min="8419" max="8669" width="9.125" style="2"/>
    <col min="8670" max="8670" width="67" style="2" customWidth="1"/>
    <col min="8671" max="8671" width="29.75" style="2" customWidth="1"/>
    <col min="8672" max="8672" width="20.75" style="2" customWidth="1"/>
    <col min="8673" max="8674" width="0" style="2" hidden="1" customWidth="1"/>
    <col min="8675" max="8925" width="9.125" style="2"/>
    <col min="8926" max="8926" width="67" style="2" customWidth="1"/>
    <col min="8927" max="8927" width="29.75" style="2" customWidth="1"/>
    <col min="8928" max="8928" width="20.75" style="2" customWidth="1"/>
    <col min="8929" max="8930" width="0" style="2" hidden="1" customWidth="1"/>
    <col min="8931" max="9181" width="9.125" style="2"/>
    <col min="9182" max="9182" width="67" style="2" customWidth="1"/>
    <col min="9183" max="9183" width="29.75" style="2" customWidth="1"/>
    <col min="9184" max="9184" width="20.75" style="2" customWidth="1"/>
    <col min="9185" max="9186" width="0" style="2" hidden="1" customWidth="1"/>
    <col min="9187" max="9437" width="9.125" style="2"/>
    <col min="9438" max="9438" width="67" style="2" customWidth="1"/>
    <col min="9439" max="9439" width="29.75" style="2" customWidth="1"/>
    <col min="9440" max="9440" width="20.75" style="2" customWidth="1"/>
    <col min="9441" max="9442" width="0" style="2" hidden="1" customWidth="1"/>
    <col min="9443" max="9693" width="9.125" style="2"/>
    <col min="9694" max="9694" width="67" style="2" customWidth="1"/>
    <col min="9695" max="9695" width="29.75" style="2" customWidth="1"/>
    <col min="9696" max="9696" width="20.75" style="2" customWidth="1"/>
    <col min="9697" max="9698" width="0" style="2" hidden="1" customWidth="1"/>
    <col min="9699" max="9949" width="9.125" style="2"/>
    <col min="9950" max="9950" width="67" style="2" customWidth="1"/>
    <col min="9951" max="9951" width="29.75" style="2" customWidth="1"/>
    <col min="9952" max="9952" width="20.75" style="2" customWidth="1"/>
    <col min="9953" max="9954" width="0" style="2" hidden="1" customWidth="1"/>
    <col min="9955" max="10205" width="9.125" style="2"/>
    <col min="10206" max="10206" width="67" style="2" customWidth="1"/>
    <col min="10207" max="10207" width="29.75" style="2" customWidth="1"/>
    <col min="10208" max="10208" width="20.75" style="2" customWidth="1"/>
    <col min="10209" max="10210" width="0" style="2" hidden="1" customWidth="1"/>
    <col min="10211" max="10461" width="9.125" style="2"/>
    <col min="10462" max="10462" width="67" style="2" customWidth="1"/>
    <col min="10463" max="10463" width="29.75" style="2" customWidth="1"/>
    <col min="10464" max="10464" width="20.75" style="2" customWidth="1"/>
    <col min="10465" max="10466" width="0" style="2" hidden="1" customWidth="1"/>
    <col min="10467" max="10717" width="9.125" style="2"/>
    <col min="10718" max="10718" width="67" style="2" customWidth="1"/>
    <col min="10719" max="10719" width="29.75" style="2" customWidth="1"/>
    <col min="10720" max="10720" width="20.75" style="2" customWidth="1"/>
    <col min="10721" max="10722" width="0" style="2" hidden="1" customWidth="1"/>
    <col min="10723" max="10973" width="9.125" style="2"/>
    <col min="10974" max="10974" width="67" style="2" customWidth="1"/>
    <col min="10975" max="10975" width="29.75" style="2" customWidth="1"/>
    <col min="10976" max="10976" width="20.75" style="2" customWidth="1"/>
    <col min="10977" max="10978" width="0" style="2" hidden="1" customWidth="1"/>
    <col min="10979" max="11229" width="9.125" style="2"/>
    <col min="11230" max="11230" width="67" style="2" customWidth="1"/>
    <col min="11231" max="11231" width="29.75" style="2" customWidth="1"/>
    <col min="11232" max="11232" width="20.75" style="2" customWidth="1"/>
    <col min="11233" max="11234" width="0" style="2" hidden="1" customWidth="1"/>
    <col min="11235" max="11485" width="9.125" style="2"/>
    <col min="11486" max="11486" width="67" style="2" customWidth="1"/>
    <col min="11487" max="11487" width="29.75" style="2" customWidth="1"/>
    <col min="11488" max="11488" width="20.75" style="2" customWidth="1"/>
    <col min="11489" max="11490" width="0" style="2" hidden="1" customWidth="1"/>
    <col min="11491" max="11741" width="9.125" style="2"/>
    <col min="11742" max="11742" width="67" style="2" customWidth="1"/>
    <col min="11743" max="11743" width="29.75" style="2" customWidth="1"/>
    <col min="11744" max="11744" width="20.75" style="2" customWidth="1"/>
    <col min="11745" max="11746" width="0" style="2" hidden="1" customWidth="1"/>
    <col min="11747" max="11997" width="9.125" style="2"/>
    <col min="11998" max="11998" width="67" style="2" customWidth="1"/>
    <col min="11999" max="11999" width="29.75" style="2" customWidth="1"/>
    <col min="12000" max="12000" width="20.75" style="2" customWidth="1"/>
    <col min="12001" max="12002" width="0" style="2" hidden="1" customWidth="1"/>
    <col min="12003" max="12253" width="9.125" style="2"/>
    <col min="12254" max="12254" width="67" style="2" customWidth="1"/>
    <col min="12255" max="12255" width="29.75" style="2" customWidth="1"/>
    <col min="12256" max="12256" width="20.75" style="2" customWidth="1"/>
    <col min="12257" max="12258" width="0" style="2" hidden="1" customWidth="1"/>
    <col min="12259" max="12509" width="9.125" style="2"/>
    <col min="12510" max="12510" width="67" style="2" customWidth="1"/>
    <col min="12511" max="12511" width="29.75" style="2" customWidth="1"/>
    <col min="12512" max="12512" width="20.75" style="2" customWidth="1"/>
    <col min="12513" max="12514" width="0" style="2" hidden="1" customWidth="1"/>
    <col min="12515" max="12765" width="9.125" style="2"/>
    <col min="12766" max="12766" width="67" style="2" customWidth="1"/>
    <col min="12767" max="12767" width="29.75" style="2" customWidth="1"/>
    <col min="12768" max="12768" width="20.75" style="2" customWidth="1"/>
    <col min="12769" max="12770" width="0" style="2" hidden="1" customWidth="1"/>
    <col min="12771" max="13021" width="9.125" style="2"/>
    <col min="13022" max="13022" width="67" style="2" customWidth="1"/>
    <col min="13023" max="13023" width="29.75" style="2" customWidth="1"/>
    <col min="13024" max="13024" width="20.75" style="2" customWidth="1"/>
    <col min="13025" max="13026" width="0" style="2" hidden="1" customWidth="1"/>
    <col min="13027" max="13277" width="9.125" style="2"/>
    <col min="13278" max="13278" width="67" style="2" customWidth="1"/>
    <col min="13279" max="13279" width="29.75" style="2" customWidth="1"/>
    <col min="13280" max="13280" width="20.75" style="2" customWidth="1"/>
    <col min="13281" max="13282" width="0" style="2" hidden="1" customWidth="1"/>
    <col min="13283" max="13533" width="9.125" style="2"/>
    <col min="13534" max="13534" width="67" style="2" customWidth="1"/>
    <col min="13535" max="13535" width="29.75" style="2" customWidth="1"/>
    <col min="13536" max="13536" width="20.75" style="2" customWidth="1"/>
    <col min="13537" max="13538" width="0" style="2" hidden="1" customWidth="1"/>
    <col min="13539" max="13789" width="9.125" style="2"/>
    <col min="13790" max="13790" width="67" style="2" customWidth="1"/>
    <col min="13791" max="13791" width="29.75" style="2" customWidth="1"/>
    <col min="13792" max="13792" width="20.75" style="2" customWidth="1"/>
    <col min="13793" max="13794" width="0" style="2" hidden="1" customWidth="1"/>
    <col min="13795" max="14045" width="9.125" style="2"/>
    <col min="14046" max="14046" width="67" style="2" customWidth="1"/>
    <col min="14047" max="14047" width="29.75" style="2" customWidth="1"/>
    <col min="14048" max="14048" width="20.75" style="2" customWidth="1"/>
    <col min="14049" max="14050" width="0" style="2" hidden="1" customWidth="1"/>
    <col min="14051" max="14301" width="9.125" style="2"/>
    <col min="14302" max="14302" width="67" style="2" customWidth="1"/>
    <col min="14303" max="14303" width="29.75" style="2" customWidth="1"/>
    <col min="14304" max="14304" width="20.75" style="2" customWidth="1"/>
    <col min="14305" max="14306" width="0" style="2" hidden="1" customWidth="1"/>
    <col min="14307" max="14557" width="9.125" style="2"/>
    <col min="14558" max="14558" width="67" style="2" customWidth="1"/>
    <col min="14559" max="14559" width="29.75" style="2" customWidth="1"/>
    <col min="14560" max="14560" width="20.75" style="2" customWidth="1"/>
    <col min="14561" max="14562" width="0" style="2" hidden="1" customWidth="1"/>
    <col min="14563" max="14813" width="9.125" style="2"/>
    <col min="14814" max="14814" width="67" style="2" customWidth="1"/>
    <col min="14815" max="14815" width="29.75" style="2" customWidth="1"/>
    <col min="14816" max="14816" width="20.75" style="2" customWidth="1"/>
    <col min="14817" max="14818" width="0" style="2" hidden="1" customWidth="1"/>
    <col min="14819" max="15069" width="9.125" style="2"/>
    <col min="15070" max="15070" width="67" style="2" customWidth="1"/>
    <col min="15071" max="15071" width="29.75" style="2" customWidth="1"/>
    <col min="15072" max="15072" width="20.75" style="2" customWidth="1"/>
    <col min="15073" max="15074" width="0" style="2" hidden="1" customWidth="1"/>
    <col min="15075" max="15325" width="9.125" style="2"/>
    <col min="15326" max="15326" width="67" style="2" customWidth="1"/>
    <col min="15327" max="15327" width="29.75" style="2" customWidth="1"/>
    <col min="15328" max="15328" width="20.75" style="2" customWidth="1"/>
    <col min="15329" max="15330" width="0" style="2" hidden="1" customWidth="1"/>
    <col min="15331" max="15581" width="9.125" style="2"/>
    <col min="15582" max="15582" width="67" style="2" customWidth="1"/>
    <col min="15583" max="15583" width="29.75" style="2" customWidth="1"/>
    <col min="15584" max="15584" width="20.75" style="2" customWidth="1"/>
    <col min="15585" max="15586" width="0" style="2" hidden="1" customWidth="1"/>
    <col min="15587" max="15837" width="9.125" style="2"/>
    <col min="15838" max="15838" width="67" style="2" customWidth="1"/>
    <col min="15839" max="15839" width="29.75" style="2" customWidth="1"/>
    <col min="15840" max="15840" width="20.75" style="2" customWidth="1"/>
    <col min="15841" max="15842" width="0" style="2" hidden="1" customWidth="1"/>
    <col min="15843" max="16093" width="9.125" style="2"/>
    <col min="16094" max="16094" width="67" style="2" customWidth="1"/>
    <col min="16095" max="16095" width="29.75" style="2" customWidth="1"/>
    <col min="16096" max="16096" width="20.75" style="2" customWidth="1"/>
    <col min="16097" max="16098" width="0" style="2" hidden="1" customWidth="1"/>
    <col min="16099" max="16362" width="9.125" style="2"/>
    <col min="16363" max="16384" width="9.125" style="2" customWidth="1"/>
  </cols>
  <sheetData>
    <row r="1" spans="1:8" s="1" customFormat="1" ht="15.75" x14ac:dyDescent="0.25">
      <c r="D1" s="26" t="s">
        <v>132</v>
      </c>
    </row>
    <row r="2" spans="1:8" s="1" customFormat="1" ht="15.75" x14ac:dyDescent="0.25">
      <c r="D2" s="26" t="s">
        <v>0</v>
      </c>
    </row>
    <row r="3" spans="1:8" x14ac:dyDescent="0.25">
      <c r="D3" s="20" t="s">
        <v>1</v>
      </c>
    </row>
    <row r="4" spans="1:8" s="1" customFormat="1" ht="15.75" x14ac:dyDescent="0.25">
      <c r="D4" s="26" t="s">
        <v>134</v>
      </c>
    </row>
    <row r="6" spans="1:8" ht="27.75" customHeight="1" x14ac:dyDescent="0.25">
      <c r="A6" s="37" t="s">
        <v>119</v>
      </c>
      <c r="B6" s="37"/>
      <c r="C6" s="37"/>
      <c r="D6" s="37"/>
      <c r="E6" s="37"/>
      <c r="F6" s="37"/>
      <c r="G6" s="37"/>
      <c r="H6" s="37"/>
    </row>
    <row r="7" spans="1:8" x14ac:dyDescent="0.25">
      <c r="A7" s="38"/>
      <c r="B7" s="38"/>
      <c r="C7" s="38"/>
      <c r="D7" s="38"/>
      <c r="E7" s="38"/>
      <c r="F7" s="38"/>
      <c r="G7" s="38"/>
      <c r="H7" s="38"/>
    </row>
    <row r="8" spans="1:8" ht="39.75" customHeight="1" x14ac:dyDescent="0.25">
      <c r="A8" s="39" t="s">
        <v>2</v>
      </c>
      <c r="B8" s="40" t="s">
        <v>3</v>
      </c>
      <c r="C8" s="41" t="s">
        <v>122</v>
      </c>
      <c r="D8" s="42" t="s">
        <v>123</v>
      </c>
      <c r="E8" s="42" t="s">
        <v>124</v>
      </c>
      <c r="F8" s="42" t="s">
        <v>125</v>
      </c>
      <c r="G8" s="42" t="s">
        <v>126</v>
      </c>
      <c r="H8" s="35" t="s">
        <v>107</v>
      </c>
    </row>
    <row r="9" spans="1:8" ht="19.5" customHeight="1" x14ac:dyDescent="0.25">
      <c r="A9" s="39"/>
      <c r="B9" s="40"/>
      <c r="C9" s="41"/>
      <c r="D9" s="43"/>
      <c r="E9" s="43"/>
      <c r="F9" s="43"/>
      <c r="G9" s="43"/>
      <c r="H9" s="36"/>
    </row>
    <row r="10" spans="1:8" s="7" customFormat="1" x14ac:dyDescent="0.25">
      <c r="A10" s="3">
        <v>1</v>
      </c>
      <c r="B10" s="4">
        <v>2</v>
      </c>
      <c r="C10" s="5" t="s">
        <v>4</v>
      </c>
      <c r="D10" s="6">
        <v>4</v>
      </c>
      <c r="E10" s="6"/>
      <c r="F10" s="6"/>
      <c r="G10" s="6"/>
      <c r="H10" s="28" t="s">
        <v>5</v>
      </c>
    </row>
    <row r="11" spans="1:8" ht="28.5" x14ac:dyDescent="0.25">
      <c r="A11" s="8" t="s">
        <v>6</v>
      </c>
      <c r="B11" s="45" t="s">
        <v>7</v>
      </c>
      <c r="C11" s="21">
        <f>SUM(C12+C17+C22)</f>
        <v>129932.8</v>
      </c>
      <c r="D11" s="21">
        <f t="shared" ref="D11" si="0">SUM(D12+D17+D22)</f>
        <v>0</v>
      </c>
      <c r="E11" s="21">
        <f t="shared" ref="E11" si="1">SUM(E12+E17+E22)</f>
        <v>0</v>
      </c>
      <c r="F11" s="21">
        <f t="shared" ref="F11" si="2">SUM(F12+F17+F22)</f>
        <v>0</v>
      </c>
      <c r="G11" s="21">
        <f t="shared" ref="G11" si="3">SUM(G12+G17+G22)</f>
        <v>0</v>
      </c>
      <c r="H11" s="21">
        <f t="shared" ref="H11" si="4">SUM(H12+H17+H22)</f>
        <v>129932.79999999999</v>
      </c>
    </row>
    <row r="12" spans="1:8" ht="42.75" hidden="1" x14ac:dyDescent="0.25">
      <c r="A12" s="8" t="s">
        <v>8</v>
      </c>
      <c r="B12" s="45" t="s">
        <v>9</v>
      </c>
      <c r="C12" s="21">
        <f>C14</f>
        <v>0</v>
      </c>
      <c r="D12" s="21">
        <f t="shared" ref="D12" si="5">D14</f>
        <v>0</v>
      </c>
      <c r="E12" s="21">
        <f t="shared" ref="E12:H12" si="6">E14</f>
        <v>0</v>
      </c>
      <c r="F12" s="21">
        <f t="shared" si="6"/>
        <v>0</v>
      </c>
      <c r="G12" s="21">
        <f t="shared" si="6"/>
        <v>0</v>
      </c>
      <c r="H12" s="21">
        <f t="shared" si="6"/>
        <v>0</v>
      </c>
    </row>
    <row r="13" spans="1:8" ht="45" hidden="1" x14ac:dyDescent="0.25">
      <c r="A13" s="9" t="s">
        <v>10</v>
      </c>
      <c r="B13" s="46" t="s">
        <v>11</v>
      </c>
      <c r="C13" s="29">
        <f>SUM(C14)</f>
        <v>0</v>
      </c>
      <c r="D13" s="29">
        <f t="shared" ref="D13" si="7">SUM(D14)</f>
        <v>0</v>
      </c>
      <c r="E13" s="29">
        <f t="shared" ref="E13" si="8">SUM(E14)</f>
        <v>0</v>
      </c>
      <c r="F13" s="29">
        <f t="shared" ref="F13" si="9">SUM(F14)</f>
        <v>0</v>
      </c>
      <c r="G13" s="29">
        <f t="shared" ref="G13" si="10">SUM(G14)</f>
        <v>0</v>
      </c>
      <c r="H13" s="29">
        <f t="shared" ref="H13" si="11">SUM(H14)</f>
        <v>0</v>
      </c>
    </row>
    <row r="14" spans="1:8" ht="45" hidden="1" x14ac:dyDescent="0.25">
      <c r="A14" s="9" t="s">
        <v>12</v>
      </c>
      <c r="B14" s="46" t="s">
        <v>13</v>
      </c>
      <c r="C14" s="22">
        <v>0</v>
      </c>
      <c r="D14" s="22"/>
      <c r="E14" s="22"/>
      <c r="F14" s="22"/>
      <c r="G14" s="22"/>
      <c r="H14" s="22"/>
    </row>
    <row r="15" spans="1:8" ht="45" hidden="1" x14ac:dyDescent="0.25">
      <c r="A15" s="9" t="s">
        <v>14</v>
      </c>
      <c r="B15" s="46" t="s">
        <v>15</v>
      </c>
      <c r="C15" s="22">
        <f>SUM(C16)</f>
        <v>0</v>
      </c>
      <c r="D15" s="22">
        <f t="shared" ref="D15" si="12">SUM(D16)</f>
        <v>0</v>
      </c>
      <c r="E15" s="22">
        <f t="shared" ref="E15" si="13">SUM(E16)</f>
        <v>0</v>
      </c>
      <c r="F15" s="22">
        <f t="shared" ref="F15" si="14">SUM(F16)</f>
        <v>0</v>
      </c>
      <c r="G15" s="22">
        <f t="shared" ref="G15" si="15">SUM(G16)</f>
        <v>0</v>
      </c>
      <c r="H15" s="22">
        <f t="shared" ref="H15" si="16">SUM(H16)</f>
        <v>0</v>
      </c>
    </row>
    <row r="16" spans="1:8" ht="45" hidden="1" x14ac:dyDescent="0.25">
      <c r="A16" s="9" t="s">
        <v>16</v>
      </c>
      <c r="B16" s="46" t="s">
        <v>17</v>
      </c>
      <c r="C16" s="22">
        <v>0</v>
      </c>
      <c r="D16" s="10"/>
      <c r="E16" s="10"/>
      <c r="F16" s="10"/>
      <c r="G16" s="10"/>
      <c r="H16" s="10"/>
    </row>
    <row r="17" spans="1:8" ht="30.75" customHeight="1" x14ac:dyDescent="0.25">
      <c r="A17" s="8" t="s">
        <v>18</v>
      </c>
      <c r="B17" s="45" t="s">
        <v>19</v>
      </c>
      <c r="C17" s="23">
        <f>SUM(C18+C20)</f>
        <v>129932.8</v>
      </c>
      <c r="D17" s="23">
        <f t="shared" ref="D17" si="17">SUM(D18+D20)</f>
        <v>0</v>
      </c>
      <c r="E17" s="23">
        <f t="shared" ref="E17" si="18">SUM(E18+E20)</f>
        <v>0</v>
      </c>
      <c r="F17" s="23">
        <f t="shared" ref="F17" si="19">SUM(F18+F20)</f>
        <v>0</v>
      </c>
      <c r="G17" s="23">
        <f t="shared" ref="G17" si="20">SUM(G18+G20)</f>
        <v>0</v>
      </c>
      <c r="H17" s="23">
        <f t="shared" ref="H17" si="21">SUM(H18+H20)</f>
        <v>129932.79999999999</v>
      </c>
    </row>
    <row r="18" spans="1:8" ht="30" x14ac:dyDescent="0.25">
      <c r="A18" s="9" t="s">
        <v>20</v>
      </c>
      <c r="B18" s="46" t="s">
        <v>21</v>
      </c>
      <c r="C18" s="24">
        <f>SUM(C19)</f>
        <v>129932.8</v>
      </c>
      <c r="D18" s="24">
        <f t="shared" ref="D18" si="22">SUM(D19)</f>
        <v>70000</v>
      </c>
      <c r="E18" s="24">
        <f t="shared" ref="E18" si="23">SUM(E19)</f>
        <v>0</v>
      </c>
      <c r="F18" s="24">
        <f t="shared" ref="F18" si="24">SUM(F19)</f>
        <v>0</v>
      </c>
      <c r="G18" s="24">
        <f t="shared" ref="G18" si="25">SUM(G19)</f>
        <v>0</v>
      </c>
      <c r="H18" s="24">
        <f t="shared" ref="H18" si="26">SUM(H19)</f>
        <v>199932.79999999999</v>
      </c>
    </row>
    <row r="19" spans="1:8" ht="30" x14ac:dyDescent="0.25">
      <c r="A19" s="9" t="s">
        <v>22</v>
      </c>
      <c r="B19" s="46" t="s">
        <v>117</v>
      </c>
      <c r="C19" s="24">
        <v>129932.8</v>
      </c>
      <c r="D19" s="31">
        <v>70000</v>
      </c>
      <c r="E19" s="10"/>
      <c r="F19" s="10"/>
      <c r="G19" s="10"/>
      <c r="H19" s="21">
        <f t="shared" ref="H19:H63" si="27">SUM(C19+D19+E19+F19+G19)</f>
        <v>199932.79999999999</v>
      </c>
    </row>
    <row r="20" spans="1:8" ht="30" x14ac:dyDescent="0.25">
      <c r="A20" s="9" t="s">
        <v>23</v>
      </c>
      <c r="B20" s="46" t="s">
        <v>24</v>
      </c>
      <c r="C20" s="24">
        <f>SUM(C21)</f>
        <v>0</v>
      </c>
      <c r="D20" s="24">
        <f t="shared" ref="D20" si="28">SUM(D21)</f>
        <v>-70000</v>
      </c>
      <c r="E20" s="24">
        <f t="shared" ref="E20" si="29">SUM(E21)</f>
        <v>0</v>
      </c>
      <c r="F20" s="24">
        <f t="shared" ref="F20" si="30">SUM(F21)</f>
        <v>0</v>
      </c>
      <c r="G20" s="24">
        <f t="shared" ref="G20" si="31">SUM(G21)</f>
        <v>0</v>
      </c>
      <c r="H20" s="24">
        <f t="shared" ref="H20" si="32">SUM(H21)</f>
        <v>-70000</v>
      </c>
    </row>
    <row r="21" spans="1:8" ht="30" x14ac:dyDescent="0.25">
      <c r="A21" s="9" t="s">
        <v>25</v>
      </c>
      <c r="B21" s="46" t="s">
        <v>118</v>
      </c>
      <c r="C21" s="24"/>
      <c r="D21" s="31">
        <v>-70000</v>
      </c>
      <c r="E21" s="10"/>
      <c r="F21" s="10"/>
      <c r="G21" s="10"/>
      <c r="H21" s="21">
        <f t="shared" si="27"/>
        <v>-70000</v>
      </c>
    </row>
    <row r="22" spans="1:8" s="12" customFormat="1" ht="28.5" x14ac:dyDescent="0.25">
      <c r="A22" s="11" t="s">
        <v>26</v>
      </c>
      <c r="B22" s="47" t="s">
        <v>27</v>
      </c>
      <c r="C22" s="23">
        <f>C23+C25</f>
        <v>0</v>
      </c>
      <c r="D22" s="23">
        <f t="shared" ref="D22" si="33">D23+D25</f>
        <v>0</v>
      </c>
      <c r="E22" s="23">
        <f t="shared" ref="E22" si="34">E23+E25</f>
        <v>0</v>
      </c>
      <c r="F22" s="23">
        <f t="shared" ref="F22" si="35">F23+F25</f>
        <v>0</v>
      </c>
      <c r="G22" s="23">
        <f t="shared" ref="G22" si="36">G23+G25</f>
        <v>0</v>
      </c>
      <c r="H22" s="23">
        <f t="shared" ref="H22" si="37">H23+H25</f>
        <v>0</v>
      </c>
    </row>
    <row r="23" spans="1:8" s="12" customFormat="1" ht="30" x14ac:dyDescent="0.25">
      <c r="A23" s="13" t="s">
        <v>28</v>
      </c>
      <c r="B23" s="48" t="s">
        <v>29</v>
      </c>
      <c r="C23" s="24">
        <f>SUM(C24)</f>
        <v>0</v>
      </c>
      <c r="D23" s="24">
        <f t="shared" ref="D23" si="38">SUM(D24)</f>
        <v>0</v>
      </c>
      <c r="E23" s="24">
        <f t="shared" ref="E23" si="39">SUM(E24)</f>
        <v>0</v>
      </c>
      <c r="F23" s="24">
        <f t="shared" ref="F23" si="40">SUM(F24)</f>
        <v>0</v>
      </c>
      <c r="G23" s="24">
        <f t="shared" ref="G23" si="41">SUM(G24)</f>
        <v>0</v>
      </c>
      <c r="H23" s="24">
        <f t="shared" ref="H23" si="42">SUM(H24)</f>
        <v>0</v>
      </c>
    </row>
    <row r="24" spans="1:8" s="12" customFormat="1" ht="30" x14ac:dyDescent="0.25">
      <c r="A24" s="13" t="s">
        <v>30</v>
      </c>
      <c r="B24" s="48" t="s">
        <v>115</v>
      </c>
      <c r="C24" s="24">
        <v>0</v>
      </c>
      <c r="D24" s="14"/>
      <c r="E24" s="14"/>
      <c r="F24" s="14"/>
      <c r="G24" s="14"/>
      <c r="H24" s="21">
        <f t="shared" si="27"/>
        <v>0</v>
      </c>
    </row>
    <row r="25" spans="1:8" s="12" customFormat="1" ht="45" x14ac:dyDescent="0.25">
      <c r="A25" s="13" t="s">
        <v>31</v>
      </c>
      <c r="B25" s="48" t="s">
        <v>32</v>
      </c>
      <c r="C25" s="24">
        <f>SUM(C26)</f>
        <v>0</v>
      </c>
      <c r="D25" s="24">
        <f t="shared" ref="D25" si="43">SUM(D26)</f>
        <v>0</v>
      </c>
      <c r="E25" s="24">
        <f t="shared" ref="E25" si="44">SUM(E26)</f>
        <v>0</v>
      </c>
      <c r="F25" s="24">
        <f t="shared" ref="F25" si="45">SUM(F26)</f>
        <v>0</v>
      </c>
      <c r="G25" s="24">
        <f t="shared" ref="G25" si="46">SUM(G26)</f>
        <v>0</v>
      </c>
      <c r="H25" s="24">
        <f t="shared" ref="H25" si="47">SUM(H26)</f>
        <v>0</v>
      </c>
    </row>
    <row r="26" spans="1:8" s="12" customFormat="1" ht="45" x14ac:dyDescent="0.25">
      <c r="A26" s="13" t="s">
        <v>33</v>
      </c>
      <c r="B26" s="48" t="s">
        <v>116</v>
      </c>
      <c r="C26" s="24"/>
      <c r="D26" s="14"/>
      <c r="E26" s="14"/>
      <c r="F26" s="14"/>
      <c r="G26" s="14"/>
      <c r="H26" s="21">
        <f t="shared" si="27"/>
        <v>0</v>
      </c>
    </row>
    <row r="27" spans="1:8" s="12" customFormat="1" ht="28.5" hidden="1" x14ac:dyDescent="0.25">
      <c r="A27" s="11" t="s">
        <v>34</v>
      </c>
      <c r="B27" s="47" t="s">
        <v>35</v>
      </c>
      <c r="C27" s="23">
        <f>C28+C31+C34</f>
        <v>0</v>
      </c>
      <c r="D27" s="14"/>
      <c r="E27" s="14"/>
      <c r="F27" s="14"/>
      <c r="G27" s="14"/>
      <c r="H27" s="21">
        <f t="shared" si="27"/>
        <v>0</v>
      </c>
    </row>
    <row r="28" spans="1:8" s="12" customFormat="1" ht="30" hidden="1" x14ac:dyDescent="0.25">
      <c r="A28" s="13" t="s">
        <v>36</v>
      </c>
      <c r="B28" s="48" t="s">
        <v>37</v>
      </c>
      <c r="C28" s="24">
        <f>C29</f>
        <v>0</v>
      </c>
      <c r="D28" s="14"/>
      <c r="E28" s="14"/>
      <c r="F28" s="14"/>
      <c r="G28" s="14"/>
      <c r="H28" s="21">
        <f t="shared" si="27"/>
        <v>0</v>
      </c>
    </row>
    <row r="29" spans="1:8" s="12" customFormat="1" ht="30" hidden="1" x14ac:dyDescent="0.25">
      <c r="A29" s="13" t="s">
        <v>38</v>
      </c>
      <c r="B29" s="48" t="s">
        <v>39</v>
      </c>
      <c r="C29" s="24">
        <f>C30</f>
        <v>0</v>
      </c>
      <c r="D29" s="14"/>
      <c r="E29" s="14"/>
      <c r="F29" s="14"/>
      <c r="G29" s="14"/>
      <c r="H29" s="21">
        <f t="shared" si="27"/>
        <v>0</v>
      </c>
    </row>
    <row r="30" spans="1:8" s="12" customFormat="1" ht="45" hidden="1" x14ac:dyDescent="0.25">
      <c r="A30" s="13" t="s">
        <v>40</v>
      </c>
      <c r="B30" s="48" t="s">
        <v>41</v>
      </c>
      <c r="C30" s="24">
        <v>0</v>
      </c>
      <c r="D30" s="14"/>
      <c r="E30" s="14"/>
      <c r="F30" s="14"/>
      <c r="G30" s="14"/>
      <c r="H30" s="21">
        <f t="shared" si="27"/>
        <v>0</v>
      </c>
    </row>
    <row r="31" spans="1:8" s="12" customFormat="1" ht="30" hidden="1" x14ac:dyDescent="0.25">
      <c r="A31" s="13" t="s">
        <v>42</v>
      </c>
      <c r="B31" s="48" t="s">
        <v>43</v>
      </c>
      <c r="C31" s="24">
        <f>C32</f>
        <v>0</v>
      </c>
      <c r="D31" s="14"/>
      <c r="E31" s="14"/>
      <c r="F31" s="14"/>
      <c r="G31" s="14"/>
      <c r="H31" s="21">
        <f t="shared" si="27"/>
        <v>0</v>
      </c>
    </row>
    <row r="32" spans="1:8" s="12" customFormat="1" ht="90" hidden="1" x14ac:dyDescent="0.25">
      <c r="A32" s="13" t="s">
        <v>44</v>
      </c>
      <c r="B32" s="48" t="s">
        <v>45</v>
      </c>
      <c r="C32" s="24">
        <f>C33</f>
        <v>0</v>
      </c>
      <c r="D32" s="14"/>
      <c r="E32" s="14"/>
      <c r="F32" s="14"/>
      <c r="G32" s="14"/>
      <c r="H32" s="21">
        <f t="shared" si="27"/>
        <v>0</v>
      </c>
    </row>
    <row r="33" spans="1:8" s="12" customFormat="1" ht="90" hidden="1" x14ac:dyDescent="0.25">
      <c r="A33" s="13" t="s">
        <v>46</v>
      </c>
      <c r="B33" s="48" t="s">
        <v>47</v>
      </c>
      <c r="C33" s="24">
        <v>0</v>
      </c>
      <c r="D33" s="14"/>
      <c r="E33" s="14"/>
      <c r="F33" s="14"/>
      <c r="G33" s="14"/>
      <c r="H33" s="21">
        <f t="shared" si="27"/>
        <v>0</v>
      </c>
    </row>
    <row r="34" spans="1:8" s="12" customFormat="1" ht="30" hidden="1" x14ac:dyDescent="0.25">
      <c r="A34" s="13" t="s">
        <v>48</v>
      </c>
      <c r="B34" s="48" t="s">
        <v>49</v>
      </c>
      <c r="C34" s="24">
        <f>C35+C40</f>
        <v>0</v>
      </c>
      <c r="D34" s="14"/>
      <c r="E34" s="14"/>
      <c r="F34" s="14"/>
      <c r="G34" s="14"/>
      <c r="H34" s="21">
        <f t="shared" si="27"/>
        <v>0</v>
      </c>
    </row>
    <row r="35" spans="1:8" s="12" customFormat="1" ht="30" hidden="1" x14ac:dyDescent="0.25">
      <c r="A35" s="13" t="s">
        <v>50</v>
      </c>
      <c r="B35" s="48" t="s">
        <v>51</v>
      </c>
      <c r="C35" s="24">
        <f>C36+C38</f>
        <v>0</v>
      </c>
      <c r="D35" s="14"/>
      <c r="E35" s="14"/>
      <c r="F35" s="14"/>
      <c r="G35" s="14"/>
      <c r="H35" s="21">
        <f t="shared" si="27"/>
        <v>0</v>
      </c>
    </row>
    <row r="36" spans="1:8" s="12" customFormat="1" ht="30" hidden="1" x14ac:dyDescent="0.25">
      <c r="A36" s="13" t="s">
        <v>52</v>
      </c>
      <c r="B36" s="48" t="s">
        <v>53</v>
      </c>
      <c r="C36" s="24">
        <f>C37</f>
        <v>0</v>
      </c>
      <c r="D36" s="14"/>
      <c r="E36" s="14"/>
      <c r="F36" s="14"/>
      <c r="G36" s="14"/>
      <c r="H36" s="21">
        <f t="shared" si="27"/>
        <v>0</v>
      </c>
    </row>
    <row r="37" spans="1:8" s="12" customFormat="1" ht="45" hidden="1" x14ac:dyDescent="0.25">
      <c r="A37" s="13" t="s">
        <v>54</v>
      </c>
      <c r="B37" s="48" t="s">
        <v>55</v>
      </c>
      <c r="C37" s="24">
        <v>0</v>
      </c>
      <c r="D37" s="14"/>
      <c r="E37" s="14"/>
      <c r="F37" s="14"/>
      <c r="G37" s="14"/>
      <c r="H37" s="21">
        <f t="shared" si="27"/>
        <v>0</v>
      </c>
    </row>
    <row r="38" spans="1:8" s="12" customFormat="1" ht="45" hidden="1" x14ac:dyDescent="0.25">
      <c r="A38" s="13" t="s">
        <v>56</v>
      </c>
      <c r="B38" s="48" t="s">
        <v>57</v>
      </c>
      <c r="C38" s="24">
        <f>C39</f>
        <v>0</v>
      </c>
      <c r="D38" s="14"/>
      <c r="E38" s="14"/>
      <c r="F38" s="14"/>
      <c r="G38" s="14"/>
      <c r="H38" s="21">
        <f t="shared" si="27"/>
        <v>0</v>
      </c>
    </row>
    <row r="39" spans="1:8" s="12" customFormat="1" ht="45" hidden="1" x14ac:dyDescent="0.25">
      <c r="A39" s="13" t="s">
        <v>58</v>
      </c>
      <c r="B39" s="48" t="s">
        <v>59</v>
      </c>
      <c r="C39" s="24">
        <v>0</v>
      </c>
      <c r="D39" s="14"/>
      <c r="E39" s="14"/>
      <c r="F39" s="14"/>
      <c r="G39" s="14"/>
      <c r="H39" s="21">
        <f t="shared" si="27"/>
        <v>0</v>
      </c>
    </row>
    <row r="40" spans="1:8" s="12" customFormat="1" ht="30" hidden="1" x14ac:dyDescent="0.25">
      <c r="A40" s="13" t="s">
        <v>60</v>
      </c>
      <c r="B40" s="48" t="s">
        <v>61</v>
      </c>
      <c r="C40" s="24">
        <f>C41</f>
        <v>0</v>
      </c>
      <c r="D40" s="14"/>
      <c r="E40" s="14"/>
      <c r="F40" s="14"/>
      <c r="G40" s="14"/>
      <c r="H40" s="21">
        <f t="shared" si="27"/>
        <v>0</v>
      </c>
    </row>
    <row r="41" spans="1:8" s="12" customFormat="1" ht="30" hidden="1" x14ac:dyDescent="0.25">
      <c r="A41" s="13" t="s">
        <v>62</v>
      </c>
      <c r="B41" s="48" t="s">
        <v>63</v>
      </c>
      <c r="C41" s="24">
        <f>C42</f>
        <v>0</v>
      </c>
      <c r="D41" s="14"/>
      <c r="E41" s="14"/>
      <c r="F41" s="14"/>
      <c r="G41" s="14"/>
      <c r="H41" s="21">
        <f t="shared" si="27"/>
        <v>0</v>
      </c>
    </row>
    <row r="42" spans="1:8" s="12" customFormat="1" ht="45" hidden="1" x14ac:dyDescent="0.25">
      <c r="A42" s="13" t="s">
        <v>64</v>
      </c>
      <c r="B42" s="48" t="s">
        <v>65</v>
      </c>
      <c r="C42" s="24">
        <v>0</v>
      </c>
      <c r="D42" s="14"/>
      <c r="E42" s="14"/>
      <c r="F42" s="14"/>
      <c r="G42" s="14"/>
      <c r="H42" s="21">
        <f t="shared" si="27"/>
        <v>0</v>
      </c>
    </row>
    <row r="43" spans="1:8" s="12" customFormat="1" ht="30" hidden="1" x14ac:dyDescent="0.25">
      <c r="A43" s="13" t="s">
        <v>66</v>
      </c>
      <c r="B43" s="48" t="s">
        <v>67</v>
      </c>
      <c r="C43" s="24">
        <v>0</v>
      </c>
      <c r="D43" s="14"/>
      <c r="E43" s="14"/>
      <c r="F43" s="14"/>
      <c r="G43" s="14"/>
      <c r="H43" s="21">
        <f t="shared" si="27"/>
        <v>0</v>
      </c>
    </row>
    <row r="44" spans="1:8" s="12" customFormat="1" ht="30" hidden="1" x14ac:dyDescent="0.25">
      <c r="A44" s="13" t="s">
        <v>68</v>
      </c>
      <c r="B44" s="48" t="s">
        <v>69</v>
      </c>
      <c r="C44" s="24">
        <v>0</v>
      </c>
      <c r="D44" s="14"/>
      <c r="E44" s="14"/>
      <c r="F44" s="14"/>
      <c r="G44" s="14"/>
      <c r="H44" s="21">
        <f t="shared" si="27"/>
        <v>0</v>
      </c>
    </row>
    <row r="45" spans="1:8" s="12" customFormat="1" ht="30" hidden="1" x14ac:dyDescent="0.25">
      <c r="A45" s="13" t="s">
        <v>70</v>
      </c>
      <c r="B45" s="48" t="s">
        <v>71</v>
      </c>
      <c r="C45" s="24">
        <v>0</v>
      </c>
      <c r="D45" s="14"/>
      <c r="E45" s="14"/>
      <c r="F45" s="14"/>
      <c r="G45" s="14"/>
      <c r="H45" s="21">
        <f t="shared" si="27"/>
        <v>0</v>
      </c>
    </row>
    <row r="46" spans="1:8" s="12" customFormat="1" ht="30.75" customHeight="1" x14ac:dyDescent="0.25">
      <c r="A46" s="11" t="s">
        <v>72</v>
      </c>
      <c r="B46" s="47" t="s">
        <v>73</v>
      </c>
      <c r="C46" s="23">
        <f>SUM(C47+C54)</f>
        <v>0</v>
      </c>
      <c r="D46" s="23">
        <f t="shared" ref="D46" si="48">SUM(D47+D54)</f>
        <v>27432.5</v>
      </c>
      <c r="E46" s="23">
        <f t="shared" ref="E46" si="49">SUM(E47+E54)</f>
        <v>0</v>
      </c>
      <c r="F46" s="23">
        <f t="shared" ref="F46" si="50">SUM(F47+F54)</f>
        <v>0</v>
      </c>
      <c r="G46" s="23">
        <f t="shared" ref="G46" si="51">SUM(G47+G54)</f>
        <v>0</v>
      </c>
      <c r="H46" s="23">
        <f t="shared" ref="H46" si="52">SUM(H47+H54)</f>
        <v>27432.5</v>
      </c>
    </row>
    <row r="47" spans="1:8" s="12" customFormat="1" x14ac:dyDescent="0.25">
      <c r="A47" s="13" t="s">
        <v>74</v>
      </c>
      <c r="B47" s="48" t="s">
        <v>75</v>
      </c>
      <c r="C47" s="24">
        <f>C51+C48</f>
        <v>-4489680.0999999996</v>
      </c>
      <c r="D47" s="24">
        <f t="shared" ref="D47" si="53">D51+D48</f>
        <v>-161859.19999999998</v>
      </c>
      <c r="E47" s="24">
        <f t="shared" ref="E47" si="54">E51+E48</f>
        <v>0</v>
      </c>
      <c r="F47" s="24">
        <f t="shared" ref="F47" si="55">F51+F48</f>
        <v>0</v>
      </c>
      <c r="G47" s="24">
        <f t="shared" ref="G47" si="56">G51+G48</f>
        <v>0</v>
      </c>
      <c r="H47" s="24">
        <f t="shared" ref="H47" si="57">H51+H48</f>
        <v>-4651539.3</v>
      </c>
    </row>
    <row r="48" spans="1:8" s="12" customFormat="1" x14ac:dyDescent="0.25">
      <c r="A48" s="13" t="s">
        <v>76</v>
      </c>
      <c r="B48" s="48" t="s">
        <v>77</v>
      </c>
      <c r="C48" s="24">
        <f>C49</f>
        <v>0</v>
      </c>
      <c r="D48" s="24">
        <f t="shared" ref="D48:D49" si="58">D49</f>
        <v>0</v>
      </c>
      <c r="E48" s="24">
        <f t="shared" ref="E48:E49" si="59">E49</f>
        <v>0</v>
      </c>
      <c r="F48" s="24">
        <f t="shared" ref="F48:F49" si="60">F49</f>
        <v>0</v>
      </c>
      <c r="G48" s="24">
        <f t="shared" ref="G48:G49" si="61">G49</f>
        <v>0</v>
      </c>
      <c r="H48" s="24">
        <f t="shared" ref="H48:H49" si="62">H49</f>
        <v>0</v>
      </c>
    </row>
    <row r="49" spans="1:8" s="12" customFormat="1" ht="30" x14ac:dyDescent="0.25">
      <c r="A49" s="13" t="s">
        <v>78</v>
      </c>
      <c r="B49" s="48" t="s">
        <v>79</v>
      </c>
      <c r="C49" s="24">
        <f>C50</f>
        <v>0</v>
      </c>
      <c r="D49" s="24">
        <f t="shared" si="58"/>
        <v>0</v>
      </c>
      <c r="E49" s="24">
        <f t="shared" si="59"/>
        <v>0</v>
      </c>
      <c r="F49" s="24">
        <f t="shared" si="60"/>
        <v>0</v>
      </c>
      <c r="G49" s="24">
        <f t="shared" si="61"/>
        <v>0</v>
      </c>
      <c r="H49" s="24">
        <f t="shared" si="62"/>
        <v>0</v>
      </c>
    </row>
    <row r="50" spans="1:8" s="12" customFormat="1" ht="30" x14ac:dyDescent="0.25">
      <c r="A50" s="13" t="s">
        <v>80</v>
      </c>
      <c r="B50" s="48" t="s">
        <v>81</v>
      </c>
      <c r="C50" s="24"/>
      <c r="D50" s="14"/>
      <c r="E50" s="14"/>
      <c r="F50" s="14"/>
      <c r="G50" s="14"/>
      <c r="H50" s="21">
        <f t="shared" si="27"/>
        <v>0</v>
      </c>
    </row>
    <row r="51" spans="1:8" s="12" customFormat="1" x14ac:dyDescent="0.25">
      <c r="A51" s="13" t="s">
        <v>82</v>
      </c>
      <c r="B51" s="48" t="s">
        <v>108</v>
      </c>
      <c r="C51" s="24">
        <f>SUM(C52)</f>
        <v>-4489680.0999999996</v>
      </c>
      <c r="D51" s="24">
        <f t="shared" ref="D51:D52" si="63">SUM(D52)</f>
        <v>-161859.19999999998</v>
      </c>
      <c r="E51" s="24">
        <f t="shared" ref="E51:E52" si="64">SUM(E52)</f>
        <v>0</v>
      </c>
      <c r="F51" s="24">
        <f t="shared" ref="F51:F52" si="65">SUM(F52)</f>
        <v>0</v>
      </c>
      <c r="G51" s="24">
        <f t="shared" ref="G51:G52" si="66">SUM(G52)</f>
        <v>0</v>
      </c>
      <c r="H51" s="24">
        <f t="shared" ref="H51:H52" si="67">SUM(H52)</f>
        <v>-4651539.3</v>
      </c>
    </row>
    <row r="52" spans="1:8" s="12" customFormat="1" x14ac:dyDescent="0.25">
      <c r="A52" s="13" t="s">
        <v>83</v>
      </c>
      <c r="B52" s="48" t="s">
        <v>109</v>
      </c>
      <c r="C52" s="24">
        <f>SUM(C53)</f>
        <v>-4489680.0999999996</v>
      </c>
      <c r="D52" s="24">
        <f t="shared" si="63"/>
        <v>-161859.19999999998</v>
      </c>
      <c r="E52" s="24">
        <f t="shared" si="64"/>
        <v>0</v>
      </c>
      <c r="F52" s="24">
        <f t="shared" si="65"/>
        <v>0</v>
      </c>
      <c r="G52" s="24">
        <f t="shared" si="66"/>
        <v>0</v>
      </c>
      <c r="H52" s="24">
        <f t="shared" si="67"/>
        <v>-4651539.3</v>
      </c>
    </row>
    <row r="53" spans="1:8" s="12" customFormat="1" ht="30" x14ac:dyDescent="0.25">
      <c r="A53" s="13" t="s">
        <v>84</v>
      </c>
      <c r="B53" s="48" t="s">
        <v>110</v>
      </c>
      <c r="C53" s="24">
        <f>-4359747.3-129932.8</f>
        <v>-4489680.0999999996</v>
      </c>
      <c r="D53" s="30">
        <f>-5133.8-131636.9-15000-10000-88.5</f>
        <v>-161859.19999999998</v>
      </c>
      <c r="E53" s="14"/>
      <c r="F53" s="14"/>
      <c r="G53" s="14"/>
      <c r="H53" s="21">
        <f t="shared" si="27"/>
        <v>-4651539.3</v>
      </c>
    </row>
    <row r="54" spans="1:8" s="12" customFormat="1" x14ac:dyDescent="0.25">
      <c r="A54" s="13" t="s">
        <v>85</v>
      </c>
      <c r="B54" s="48" t="s">
        <v>86</v>
      </c>
      <c r="C54" s="24">
        <f>C55+C58</f>
        <v>4489680.0999999996</v>
      </c>
      <c r="D54" s="24">
        <f t="shared" ref="D54:H54" si="68">D55+D58</f>
        <v>189291.69999999998</v>
      </c>
      <c r="E54" s="24">
        <f t="shared" si="68"/>
        <v>0</v>
      </c>
      <c r="F54" s="24">
        <f t="shared" si="68"/>
        <v>0</v>
      </c>
      <c r="G54" s="24">
        <f t="shared" si="68"/>
        <v>0</v>
      </c>
      <c r="H54" s="24">
        <f t="shared" si="68"/>
        <v>4678971.8</v>
      </c>
    </row>
    <row r="55" spans="1:8" s="12" customFormat="1" x14ac:dyDescent="0.25">
      <c r="A55" s="13" t="s">
        <v>87</v>
      </c>
      <c r="B55" s="48" t="s">
        <v>88</v>
      </c>
      <c r="C55" s="24">
        <f>SUM(C56)</f>
        <v>0</v>
      </c>
      <c r="D55" s="24">
        <f t="shared" ref="D55:H56" si="69">SUM(D56)</f>
        <v>0</v>
      </c>
      <c r="E55" s="24">
        <f t="shared" si="69"/>
        <v>0</v>
      </c>
      <c r="F55" s="24">
        <f t="shared" si="69"/>
        <v>0</v>
      </c>
      <c r="G55" s="24">
        <f t="shared" si="69"/>
        <v>0</v>
      </c>
      <c r="H55" s="24">
        <f t="shared" si="69"/>
        <v>0</v>
      </c>
    </row>
    <row r="56" spans="1:8" s="12" customFormat="1" x14ac:dyDescent="0.25">
      <c r="A56" s="13" t="s">
        <v>89</v>
      </c>
      <c r="B56" s="48" t="s">
        <v>90</v>
      </c>
      <c r="C56" s="24">
        <f>SUM(C57)</f>
        <v>0</v>
      </c>
      <c r="D56" s="24">
        <f t="shared" si="69"/>
        <v>0</v>
      </c>
      <c r="E56" s="24">
        <f t="shared" si="69"/>
        <v>0</v>
      </c>
      <c r="F56" s="24">
        <f t="shared" si="69"/>
        <v>0</v>
      </c>
      <c r="G56" s="24">
        <f t="shared" si="69"/>
        <v>0</v>
      </c>
      <c r="H56" s="24">
        <f t="shared" si="69"/>
        <v>0</v>
      </c>
    </row>
    <row r="57" spans="1:8" s="12" customFormat="1" ht="30" x14ac:dyDescent="0.25">
      <c r="A57" s="13" t="s">
        <v>91</v>
      </c>
      <c r="B57" s="48" t="s">
        <v>92</v>
      </c>
      <c r="C57" s="24">
        <v>0</v>
      </c>
      <c r="D57" s="14"/>
      <c r="E57" s="14"/>
      <c r="F57" s="14"/>
      <c r="G57" s="14"/>
      <c r="H57" s="21">
        <f t="shared" si="27"/>
        <v>0</v>
      </c>
    </row>
    <row r="58" spans="1:8" s="12" customFormat="1" x14ac:dyDescent="0.25">
      <c r="A58" s="13" t="s">
        <v>93</v>
      </c>
      <c r="B58" s="48" t="s">
        <v>94</v>
      </c>
      <c r="C58" s="24">
        <f>C59-C61</f>
        <v>4489680.0999999996</v>
      </c>
      <c r="D58" s="24">
        <f t="shared" ref="D58:H58" si="70">D59-D61</f>
        <v>189291.69999999998</v>
      </c>
      <c r="E58" s="24">
        <f t="shared" si="70"/>
        <v>0</v>
      </c>
      <c r="F58" s="24">
        <f t="shared" si="70"/>
        <v>0</v>
      </c>
      <c r="G58" s="24">
        <f t="shared" si="70"/>
        <v>0</v>
      </c>
      <c r="H58" s="24">
        <f t="shared" si="70"/>
        <v>4678971.8</v>
      </c>
    </row>
    <row r="59" spans="1:8" s="12" customFormat="1" x14ac:dyDescent="0.25">
      <c r="A59" s="13" t="s">
        <v>95</v>
      </c>
      <c r="B59" s="48" t="s">
        <v>111</v>
      </c>
      <c r="C59" s="24">
        <f>SUM(C60)</f>
        <v>4489680.0999999996</v>
      </c>
      <c r="D59" s="24">
        <f t="shared" ref="D59:H59" si="71">SUM(D60)</f>
        <v>189291.69999999998</v>
      </c>
      <c r="E59" s="24">
        <f t="shared" si="71"/>
        <v>0</v>
      </c>
      <c r="F59" s="24">
        <f t="shared" si="71"/>
        <v>0</v>
      </c>
      <c r="G59" s="24">
        <f t="shared" si="71"/>
        <v>0</v>
      </c>
      <c r="H59" s="24">
        <f t="shared" si="71"/>
        <v>4678971.8</v>
      </c>
    </row>
    <row r="60" spans="1:8" s="12" customFormat="1" ht="30" x14ac:dyDescent="0.25">
      <c r="A60" s="13" t="s">
        <v>96</v>
      </c>
      <c r="B60" s="48" t="s">
        <v>112</v>
      </c>
      <c r="C60" s="24">
        <v>4489680.0999999996</v>
      </c>
      <c r="D60" s="30">
        <f>332.5+28400-1300+131636.9+3833.8+1300+88.5+15000+10000</f>
        <v>189291.69999999998</v>
      </c>
      <c r="E60" s="14"/>
      <c r="F60" s="14"/>
      <c r="G60" s="14"/>
      <c r="H60" s="21">
        <f t="shared" si="27"/>
        <v>4678971.8</v>
      </c>
    </row>
    <row r="61" spans="1:8" s="12" customFormat="1" x14ac:dyDescent="0.25">
      <c r="A61" s="13" t="s">
        <v>93</v>
      </c>
      <c r="B61" s="48" t="s">
        <v>113</v>
      </c>
      <c r="C61" s="24">
        <f>SUM(C62)</f>
        <v>0</v>
      </c>
      <c r="D61" s="14"/>
      <c r="E61" s="14"/>
      <c r="F61" s="14"/>
      <c r="G61" s="14"/>
      <c r="H61" s="21">
        <f t="shared" si="27"/>
        <v>0</v>
      </c>
    </row>
    <row r="62" spans="1:8" s="12" customFormat="1" ht="30" x14ac:dyDescent="0.25">
      <c r="A62" s="13" t="s">
        <v>97</v>
      </c>
      <c r="B62" s="48" t="s">
        <v>114</v>
      </c>
      <c r="C62" s="24">
        <v>0</v>
      </c>
      <c r="D62" s="14"/>
      <c r="E62" s="14"/>
      <c r="F62" s="14"/>
      <c r="G62" s="14"/>
      <c r="H62" s="21">
        <f t="shared" si="27"/>
        <v>0</v>
      </c>
    </row>
    <row r="63" spans="1:8" ht="23.25" customHeight="1" x14ac:dyDescent="0.25">
      <c r="A63" s="8" t="s">
        <v>98</v>
      </c>
      <c r="B63" s="45" t="s">
        <v>99</v>
      </c>
      <c r="C63" s="21">
        <f>C11+C46</f>
        <v>129932.8</v>
      </c>
      <c r="D63" s="21">
        <f t="shared" ref="D63:G63" si="72">D11+D46</f>
        <v>27432.5</v>
      </c>
      <c r="E63" s="21">
        <f t="shared" si="72"/>
        <v>0</v>
      </c>
      <c r="F63" s="21">
        <f t="shared" si="72"/>
        <v>0</v>
      </c>
      <c r="G63" s="21">
        <f t="shared" si="72"/>
        <v>0</v>
      </c>
      <c r="H63" s="21">
        <f t="shared" si="27"/>
        <v>157365.29999999999</v>
      </c>
    </row>
    <row r="64" spans="1:8" hidden="1" x14ac:dyDescent="0.25">
      <c r="A64" s="32">
        <v>332500</v>
      </c>
      <c r="B64" s="2" t="s">
        <v>127</v>
      </c>
    </row>
    <row r="65" spans="1:2" hidden="1" x14ac:dyDescent="0.25">
      <c r="A65" s="32">
        <v>6000000</v>
      </c>
      <c r="B65" s="2" t="s">
        <v>128</v>
      </c>
    </row>
    <row r="66" spans="1:2" hidden="1" x14ac:dyDescent="0.25">
      <c r="A66" s="32">
        <v>5800000</v>
      </c>
      <c r="B66" s="2" t="s">
        <v>129</v>
      </c>
    </row>
    <row r="67" spans="1:2" hidden="1" x14ac:dyDescent="0.25">
      <c r="A67" s="32">
        <v>14600008.970000001</v>
      </c>
      <c r="B67" s="2" t="s">
        <v>130</v>
      </c>
    </row>
    <row r="68" spans="1:2" hidden="1" x14ac:dyDescent="0.25">
      <c r="A68" s="33">
        <v>699991.03</v>
      </c>
      <c r="B68" s="2" t="s">
        <v>131</v>
      </c>
    </row>
    <row r="69" spans="1:2" hidden="1" x14ac:dyDescent="0.25">
      <c r="A69" s="34">
        <f>SUM(A64:A68)</f>
        <v>27432500</v>
      </c>
    </row>
    <row r="70" spans="1:2" hidden="1" x14ac:dyDescent="0.25"/>
    <row r="71" spans="1:2" hidden="1" x14ac:dyDescent="0.25"/>
  </sheetData>
  <mergeCells count="9">
    <mergeCell ref="H8:H9"/>
    <mergeCell ref="A8:A9"/>
    <mergeCell ref="B8:B9"/>
    <mergeCell ref="C8:C9"/>
    <mergeCell ref="D8:D9"/>
    <mergeCell ref="E8:E9"/>
    <mergeCell ref="F8:F9"/>
    <mergeCell ref="G8:G9"/>
    <mergeCell ref="A6:H7"/>
  </mergeCells>
  <pageMargins left="1.1811023622047245" right="0.19685039370078741" top="0.78740157480314965" bottom="0.78740157480314965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tabSelected="1" zoomScaleNormal="100" workbookViewId="0">
      <selection activeCell="A19" sqref="A19"/>
    </sheetView>
  </sheetViews>
  <sheetFormatPr defaultRowHeight="15.75" x14ac:dyDescent="0.25"/>
  <cols>
    <col min="1" max="1" width="67.25" style="1" customWidth="1"/>
    <col min="2" max="2" width="19.5" style="1" customWidth="1"/>
    <col min="3" max="256" width="9.125" style="1"/>
    <col min="257" max="257" width="52" style="1" customWidth="1"/>
    <col min="258" max="258" width="26.25" style="1" customWidth="1"/>
    <col min="259" max="512" width="9.125" style="1"/>
    <col min="513" max="513" width="52" style="1" customWidth="1"/>
    <col min="514" max="514" width="26.25" style="1" customWidth="1"/>
    <col min="515" max="768" width="9.125" style="1"/>
    <col min="769" max="769" width="52" style="1" customWidth="1"/>
    <col min="770" max="770" width="26.25" style="1" customWidth="1"/>
    <col min="771" max="1024" width="9.125" style="1"/>
    <col min="1025" max="1025" width="52" style="1" customWidth="1"/>
    <col min="1026" max="1026" width="26.25" style="1" customWidth="1"/>
    <col min="1027" max="1280" width="9.125" style="1"/>
    <col min="1281" max="1281" width="52" style="1" customWidth="1"/>
    <col min="1282" max="1282" width="26.25" style="1" customWidth="1"/>
    <col min="1283" max="1536" width="9.125" style="1"/>
    <col min="1537" max="1537" width="52" style="1" customWidth="1"/>
    <col min="1538" max="1538" width="26.25" style="1" customWidth="1"/>
    <col min="1539" max="1792" width="9.125" style="1"/>
    <col min="1793" max="1793" width="52" style="1" customWidth="1"/>
    <col min="1794" max="1794" width="26.25" style="1" customWidth="1"/>
    <col min="1795" max="2048" width="9.125" style="1"/>
    <col min="2049" max="2049" width="52" style="1" customWidth="1"/>
    <col min="2050" max="2050" width="26.25" style="1" customWidth="1"/>
    <col min="2051" max="2304" width="9.125" style="1"/>
    <col min="2305" max="2305" width="52" style="1" customWidth="1"/>
    <col min="2306" max="2306" width="26.25" style="1" customWidth="1"/>
    <col min="2307" max="2560" width="9.125" style="1"/>
    <col min="2561" max="2561" width="52" style="1" customWidth="1"/>
    <col min="2562" max="2562" width="26.25" style="1" customWidth="1"/>
    <col min="2563" max="2816" width="9.125" style="1"/>
    <col min="2817" max="2817" width="52" style="1" customWidth="1"/>
    <col min="2818" max="2818" width="26.25" style="1" customWidth="1"/>
    <col min="2819" max="3072" width="9.125" style="1"/>
    <col min="3073" max="3073" width="52" style="1" customWidth="1"/>
    <col min="3074" max="3074" width="26.25" style="1" customWidth="1"/>
    <col min="3075" max="3328" width="9.125" style="1"/>
    <col min="3329" max="3329" width="52" style="1" customWidth="1"/>
    <col min="3330" max="3330" width="26.25" style="1" customWidth="1"/>
    <col min="3331" max="3584" width="9.125" style="1"/>
    <col min="3585" max="3585" width="52" style="1" customWidth="1"/>
    <col min="3586" max="3586" width="26.25" style="1" customWidth="1"/>
    <col min="3587" max="3840" width="9.125" style="1"/>
    <col min="3841" max="3841" width="52" style="1" customWidth="1"/>
    <col min="3842" max="3842" width="26.25" style="1" customWidth="1"/>
    <col min="3843" max="4096" width="9.125" style="1"/>
    <col min="4097" max="4097" width="52" style="1" customWidth="1"/>
    <col min="4098" max="4098" width="26.25" style="1" customWidth="1"/>
    <col min="4099" max="4352" width="9.125" style="1"/>
    <col min="4353" max="4353" width="52" style="1" customWidth="1"/>
    <col min="4354" max="4354" width="26.25" style="1" customWidth="1"/>
    <col min="4355" max="4608" width="9.125" style="1"/>
    <col min="4609" max="4609" width="52" style="1" customWidth="1"/>
    <col min="4610" max="4610" width="26.25" style="1" customWidth="1"/>
    <col min="4611" max="4864" width="9.125" style="1"/>
    <col min="4865" max="4865" width="52" style="1" customWidth="1"/>
    <col min="4866" max="4866" width="26.25" style="1" customWidth="1"/>
    <col min="4867" max="5120" width="9.125" style="1"/>
    <col min="5121" max="5121" width="52" style="1" customWidth="1"/>
    <col min="5122" max="5122" width="26.25" style="1" customWidth="1"/>
    <col min="5123" max="5376" width="9.125" style="1"/>
    <col min="5377" max="5377" width="52" style="1" customWidth="1"/>
    <col min="5378" max="5378" width="26.25" style="1" customWidth="1"/>
    <col min="5379" max="5632" width="9.125" style="1"/>
    <col min="5633" max="5633" width="52" style="1" customWidth="1"/>
    <col min="5634" max="5634" width="26.25" style="1" customWidth="1"/>
    <col min="5635" max="5888" width="9.125" style="1"/>
    <col min="5889" max="5889" width="52" style="1" customWidth="1"/>
    <col min="5890" max="5890" width="26.25" style="1" customWidth="1"/>
    <col min="5891" max="6144" width="9.125" style="1"/>
    <col min="6145" max="6145" width="52" style="1" customWidth="1"/>
    <col min="6146" max="6146" width="26.25" style="1" customWidth="1"/>
    <col min="6147" max="6400" width="9.125" style="1"/>
    <col min="6401" max="6401" width="52" style="1" customWidth="1"/>
    <col min="6402" max="6402" width="26.25" style="1" customWidth="1"/>
    <col min="6403" max="6656" width="9.125" style="1"/>
    <col min="6657" max="6657" width="52" style="1" customWidth="1"/>
    <col min="6658" max="6658" width="26.25" style="1" customWidth="1"/>
    <col min="6659" max="6912" width="9.125" style="1"/>
    <col min="6913" max="6913" width="52" style="1" customWidth="1"/>
    <col min="6914" max="6914" width="26.25" style="1" customWidth="1"/>
    <col min="6915" max="7168" width="9.125" style="1"/>
    <col min="7169" max="7169" width="52" style="1" customWidth="1"/>
    <col min="7170" max="7170" width="26.25" style="1" customWidth="1"/>
    <col min="7171" max="7424" width="9.125" style="1"/>
    <col min="7425" max="7425" width="52" style="1" customWidth="1"/>
    <col min="7426" max="7426" width="26.25" style="1" customWidth="1"/>
    <col min="7427" max="7680" width="9.125" style="1"/>
    <col min="7681" max="7681" width="52" style="1" customWidth="1"/>
    <col min="7682" max="7682" width="26.25" style="1" customWidth="1"/>
    <col min="7683" max="7936" width="9.125" style="1"/>
    <col min="7937" max="7937" width="52" style="1" customWidth="1"/>
    <col min="7938" max="7938" width="26.25" style="1" customWidth="1"/>
    <col min="7939" max="8192" width="9.125" style="1"/>
    <col min="8193" max="8193" width="52" style="1" customWidth="1"/>
    <col min="8194" max="8194" width="26.25" style="1" customWidth="1"/>
    <col min="8195" max="8448" width="9.125" style="1"/>
    <col min="8449" max="8449" width="52" style="1" customWidth="1"/>
    <col min="8450" max="8450" width="26.25" style="1" customWidth="1"/>
    <col min="8451" max="8704" width="9.125" style="1"/>
    <col min="8705" max="8705" width="52" style="1" customWidth="1"/>
    <col min="8706" max="8706" width="26.25" style="1" customWidth="1"/>
    <col min="8707" max="8960" width="9.125" style="1"/>
    <col min="8961" max="8961" width="52" style="1" customWidth="1"/>
    <col min="8962" max="8962" width="26.25" style="1" customWidth="1"/>
    <col min="8963" max="9216" width="9.125" style="1"/>
    <col min="9217" max="9217" width="52" style="1" customWidth="1"/>
    <col min="9218" max="9218" width="26.25" style="1" customWidth="1"/>
    <col min="9219" max="9472" width="9.125" style="1"/>
    <col min="9473" max="9473" width="52" style="1" customWidth="1"/>
    <col min="9474" max="9474" width="26.25" style="1" customWidth="1"/>
    <col min="9475" max="9728" width="9.125" style="1"/>
    <col min="9729" max="9729" width="52" style="1" customWidth="1"/>
    <col min="9730" max="9730" width="26.25" style="1" customWidth="1"/>
    <col min="9731" max="9984" width="9.125" style="1"/>
    <col min="9985" max="9985" width="52" style="1" customWidth="1"/>
    <col min="9986" max="9986" width="26.25" style="1" customWidth="1"/>
    <col min="9987" max="10240" width="9.125" style="1"/>
    <col min="10241" max="10241" width="52" style="1" customWidth="1"/>
    <col min="10242" max="10242" width="26.25" style="1" customWidth="1"/>
    <col min="10243" max="10496" width="9.125" style="1"/>
    <col min="10497" max="10497" width="52" style="1" customWidth="1"/>
    <col min="10498" max="10498" width="26.25" style="1" customWidth="1"/>
    <col min="10499" max="10752" width="9.125" style="1"/>
    <col min="10753" max="10753" width="52" style="1" customWidth="1"/>
    <col min="10754" max="10754" width="26.25" style="1" customWidth="1"/>
    <col min="10755" max="11008" width="9.125" style="1"/>
    <col min="11009" max="11009" width="52" style="1" customWidth="1"/>
    <col min="11010" max="11010" width="26.25" style="1" customWidth="1"/>
    <col min="11011" max="11264" width="9.125" style="1"/>
    <col min="11265" max="11265" width="52" style="1" customWidth="1"/>
    <col min="11266" max="11266" width="26.25" style="1" customWidth="1"/>
    <col min="11267" max="11520" width="9.125" style="1"/>
    <col min="11521" max="11521" width="52" style="1" customWidth="1"/>
    <col min="11522" max="11522" width="26.25" style="1" customWidth="1"/>
    <col min="11523" max="11776" width="9.125" style="1"/>
    <col min="11777" max="11777" width="52" style="1" customWidth="1"/>
    <col min="11778" max="11778" width="26.25" style="1" customWidth="1"/>
    <col min="11779" max="12032" width="9.125" style="1"/>
    <col min="12033" max="12033" width="52" style="1" customWidth="1"/>
    <col min="12034" max="12034" width="26.25" style="1" customWidth="1"/>
    <col min="12035" max="12288" width="9.125" style="1"/>
    <col min="12289" max="12289" width="52" style="1" customWidth="1"/>
    <col min="12290" max="12290" width="26.25" style="1" customWidth="1"/>
    <col min="12291" max="12544" width="9.125" style="1"/>
    <col min="12545" max="12545" width="52" style="1" customWidth="1"/>
    <col min="12546" max="12546" width="26.25" style="1" customWidth="1"/>
    <col min="12547" max="12800" width="9.125" style="1"/>
    <col min="12801" max="12801" width="52" style="1" customWidth="1"/>
    <col min="12802" max="12802" width="26.25" style="1" customWidth="1"/>
    <col min="12803" max="13056" width="9.125" style="1"/>
    <col min="13057" max="13057" width="52" style="1" customWidth="1"/>
    <col min="13058" max="13058" width="26.25" style="1" customWidth="1"/>
    <col min="13059" max="13312" width="9.125" style="1"/>
    <col min="13313" max="13313" width="52" style="1" customWidth="1"/>
    <col min="13314" max="13314" width="26.25" style="1" customWidth="1"/>
    <col min="13315" max="13568" width="9.125" style="1"/>
    <col min="13569" max="13569" width="52" style="1" customWidth="1"/>
    <col min="13570" max="13570" width="26.25" style="1" customWidth="1"/>
    <col min="13571" max="13824" width="9.125" style="1"/>
    <col min="13825" max="13825" width="52" style="1" customWidth="1"/>
    <col min="13826" max="13826" width="26.25" style="1" customWidth="1"/>
    <col min="13827" max="14080" width="9.125" style="1"/>
    <col min="14081" max="14081" width="52" style="1" customWidth="1"/>
    <col min="14082" max="14082" width="26.25" style="1" customWidth="1"/>
    <col min="14083" max="14336" width="9.125" style="1"/>
    <col min="14337" max="14337" width="52" style="1" customWidth="1"/>
    <col min="14338" max="14338" width="26.25" style="1" customWidth="1"/>
    <col min="14339" max="14592" width="9.125" style="1"/>
    <col min="14593" max="14593" width="52" style="1" customWidth="1"/>
    <col min="14594" max="14594" width="26.25" style="1" customWidth="1"/>
    <col min="14595" max="14848" width="9.125" style="1"/>
    <col min="14849" max="14849" width="52" style="1" customWidth="1"/>
    <col min="14850" max="14850" width="26.25" style="1" customWidth="1"/>
    <col min="14851" max="15104" width="9.125" style="1"/>
    <col min="15105" max="15105" width="52" style="1" customWidth="1"/>
    <col min="15106" max="15106" width="26.25" style="1" customWidth="1"/>
    <col min="15107" max="15360" width="9.125" style="1"/>
    <col min="15361" max="15361" width="52" style="1" customWidth="1"/>
    <col min="15362" max="15362" width="26.25" style="1" customWidth="1"/>
    <col min="15363" max="15616" width="9.125" style="1"/>
    <col min="15617" max="15617" width="52" style="1" customWidth="1"/>
    <col min="15618" max="15618" width="26.25" style="1" customWidth="1"/>
    <col min="15619" max="15872" width="9.125" style="1"/>
    <col min="15873" max="15873" width="52" style="1" customWidth="1"/>
    <col min="15874" max="15874" width="26.25" style="1" customWidth="1"/>
    <col min="15875" max="16128" width="9.125" style="1"/>
    <col min="16129" max="16129" width="52" style="1" customWidth="1"/>
    <col min="16130" max="16130" width="26.25" style="1" customWidth="1"/>
    <col min="16131" max="16384" width="9.125" style="1"/>
  </cols>
  <sheetData>
    <row r="1" spans="1:2" x14ac:dyDescent="0.25">
      <c r="B1" s="26" t="s">
        <v>133</v>
      </c>
    </row>
    <row r="2" spans="1:2" x14ac:dyDescent="0.25">
      <c r="B2" s="26" t="s">
        <v>0</v>
      </c>
    </row>
    <row r="3" spans="1:2" x14ac:dyDescent="0.25">
      <c r="B3" s="20" t="s">
        <v>1</v>
      </c>
    </row>
    <row r="4" spans="1:2" x14ac:dyDescent="0.25">
      <c r="B4" s="26" t="s">
        <v>135</v>
      </c>
    </row>
    <row r="8" spans="1:2" s="15" customFormat="1" x14ac:dyDescent="0.25">
      <c r="A8" s="44" t="s">
        <v>100</v>
      </c>
      <c r="B8" s="44"/>
    </row>
    <row r="9" spans="1:2" s="15" customFormat="1" x14ac:dyDescent="0.25">
      <c r="A9" s="44" t="s">
        <v>120</v>
      </c>
      <c r="B9" s="44"/>
    </row>
    <row r="10" spans="1:2" ht="29.25" customHeight="1" x14ac:dyDescent="0.25"/>
    <row r="11" spans="1:2" ht="31.5" customHeight="1" x14ac:dyDescent="0.25">
      <c r="A11" s="16" t="s">
        <v>101</v>
      </c>
      <c r="B11" s="25" t="s">
        <v>121</v>
      </c>
    </row>
    <row r="12" spans="1:2" ht="26.25" customHeight="1" x14ac:dyDescent="0.25">
      <c r="A12" s="17" t="s">
        <v>102</v>
      </c>
      <c r="B12" s="18">
        <f>SUM(B13:B14)</f>
        <v>0</v>
      </c>
    </row>
    <row r="13" spans="1:2" ht="26.25" customHeight="1" x14ac:dyDescent="0.25">
      <c r="A13" s="19" t="s">
        <v>103</v>
      </c>
      <c r="B13" s="18">
        <v>0</v>
      </c>
    </row>
    <row r="14" spans="1:2" ht="26.25" customHeight="1" x14ac:dyDescent="0.25">
      <c r="A14" s="19" t="s">
        <v>104</v>
      </c>
      <c r="B14" s="18"/>
    </row>
    <row r="15" spans="1:2" ht="26.25" customHeight="1" x14ac:dyDescent="0.25">
      <c r="A15" s="17" t="s">
        <v>105</v>
      </c>
      <c r="B15" s="27">
        <f>SUM(B16:B17)</f>
        <v>129932.79999999999</v>
      </c>
    </row>
    <row r="16" spans="1:2" ht="26.25" customHeight="1" x14ac:dyDescent="0.25">
      <c r="A16" s="19" t="s">
        <v>103</v>
      </c>
      <c r="B16" s="27">
        <f>SUM(пр13!H19)</f>
        <v>199932.79999999999</v>
      </c>
    </row>
    <row r="17" spans="1:2" ht="26.25" customHeight="1" x14ac:dyDescent="0.25">
      <c r="A17" s="19" t="s">
        <v>104</v>
      </c>
      <c r="B17" s="27">
        <v>-70000</v>
      </c>
    </row>
    <row r="18" spans="1:2" ht="26.25" customHeight="1" x14ac:dyDescent="0.25">
      <c r="A18" s="19" t="s">
        <v>106</v>
      </c>
      <c r="B18" s="27">
        <f>SUM(B12+B15)</f>
        <v>129932.79999999999</v>
      </c>
    </row>
    <row r="34" spans="1:1" x14ac:dyDescent="0.25">
      <c r="A34" s="20"/>
    </row>
    <row r="35" spans="1:1" x14ac:dyDescent="0.25">
      <c r="A35" s="20"/>
    </row>
    <row r="36" spans="1:1" x14ac:dyDescent="0.25">
      <c r="A36" s="20"/>
    </row>
  </sheetData>
  <mergeCells count="2">
    <mergeCell ref="A8:B8"/>
    <mergeCell ref="A9:B9"/>
  </mergeCells>
  <pageMargins left="1.1811023622047245" right="0.39370078740157483" top="0.78740157480314965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пр13</vt:lpstr>
      <vt:lpstr>пр14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2020-03-26T10:59:07Z</dcterms:modified>
</cp:coreProperties>
</file>